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4\06 - JUIN\2406SASNC000035-RU TECHNOPOLE METZ\ETUDES TECHNIQUES\3-PRO DCE\RENDU DCE\DCE IND.1\"/>
    </mc:Choice>
  </mc:AlternateContent>
  <xr:revisionPtr revIDLastSave="0" documentId="8_{CC139EA6-F6FD-4731-93BB-B40101DE228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J161" i="2"/>
  <c r="J152" i="2"/>
  <c r="G143" i="2"/>
  <c r="J143" i="2" s="1"/>
  <c r="Q129" i="2"/>
  <c r="K129" i="2"/>
  <c r="H129" i="2"/>
  <c r="G129" i="2"/>
  <c r="J129" i="2" s="1"/>
  <c r="Q128" i="2"/>
  <c r="K128" i="2"/>
  <c r="H128" i="2"/>
  <c r="G128" i="2"/>
  <c r="J128" i="2" s="1"/>
  <c r="Q127" i="2"/>
  <c r="K127" i="2"/>
  <c r="H127" i="2"/>
  <c r="G127" i="2"/>
  <c r="J127" i="2" s="1"/>
  <c r="Q123" i="2"/>
  <c r="J123" i="2"/>
  <c r="G123" i="2"/>
  <c r="Q113" i="2"/>
  <c r="K113" i="2"/>
  <c r="H113" i="2"/>
  <c r="G113" i="2"/>
  <c r="J113" i="2" s="1"/>
  <c r="Q112" i="2"/>
  <c r="K112" i="2"/>
  <c r="H112" i="2"/>
  <c r="G112" i="2"/>
  <c r="J112" i="2" s="1"/>
  <c r="Q109" i="2"/>
  <c r="G109" i="2"/>
  <c r="J109" i="2" s="1"/>
  <c r="Q99" i="2"/>
  <c r="K99" i="2"/>
  <c r="H99" i="2"/>
  <c r="G99" i="2"/>
  <c r="J99" i="2" s="1"/>
  <c r="Q98" i="2"/>
  <c r="K98" i="2"/>
  <c r="H98" i="2"/>
  <c r="G98" i="2"/>
  <c r="J98" i="2" s="1"/>
  <c r="Q95" i="2"/>
  <c r="J95" i="2"/>
  <c r="G95" i="2"/>
  <c r="Q83" i="2"/>
  <c r="K83" i="2"/>
  <c r="H83" i="2"/>
  <c r="G83" i="2"/>
  <c r="J83" i="2" s="1"/>
  <c r="Q82" i="2"/>
  <c r="K82" i="2"/>
  <c r="H82" i="2"/>
  <c r="J82" i="2" s="1"/>
  <c r="G82" i="2"/>
  <c r="Q81" i="2"/>
  <c r="K81" i="2"/>
  <c r="H81" i="2"/>
  <c r="G81" i="2"/>
  <c r="J81" i="2" s="1"/>
  <c r="Q77" i="2"/>
  <c r="G77" i="2"/>
  <c r="J77" i="2" s="1"/>
  <c r="Q59" i="2"/>
  <c r="K59" i="2"/>
  <c r="J59" i="2"/>
  <c r="H59" i="2"/>
  <c r="G59" i="2"/>
  <c r="Q58" i="2"/>
  <c r="K58" i="2"/>
  <c r="H58" i="2"/>
  <c r="G58" i="2"/>
  <c r="J58" i="2" s="1"/>
  <c r="Q57" i="2"/>
  <c r="K57" i="2"/>
  <c r="H57" i="2"/>
  <c r="G57" i="2"/>
  <c r="J57" i="2" s="1"/>
  <c r="Q53" i="2"/>
  <c r="J53" i="2"/>
  <c r="G53" i="2"/>
  <c r="Q37" i="2"/>
  <c r="K37" i="2"/>
  <c r="H37" i="2"/>
  <c r="G37" i="2"/>
  <c r="J37" i="2" s="1"/>
  <c r="Q36" i="2"/>
  <c r="K36" i="2"/>
  <c r="H36" i="2"/>
  <c r="J36" i="2" s="1"/>
  <c r="G36" i="2"/>
  <c r="Q35" i="2"/>
  <c r="K35" i="2"/>
  <c r="H35" i="2"/>
  <c r="G35" i="2"/>
  <c r="J35" i="2" s="1"/>
  <c r="Q31" i="2"/>
  <c r="G31" i="2"/>
  <c r="J31" i="2" s="1"/>
  <c r="Q15" i="2"/>
  <c r="K15" i="2"/>
  <c r="J15" i="2"/>
  <c r="H15" i="2"/>
  <c r="G15" i="2"/>
  <c r="Q14" i="2"/>
  <c r="K14" i="2"/>
  <c r="H14" i="2"/>
  <c r="G14" i="2"/>
  <c r="J14" i="2" s="1"/>
  <c r="Q13" i="2"/>
  <c r="K13" i="2"/>
  <c r="H13" i="2"/>
  <c r="G13" i="2"/>
  <c r="J13" i="2" s="1"/>
  <c r="F179" i="2" s="1"/>
  <c r="Q9" i="2"/>
  <c r="F178" i="2" s="1"/>
  <c r="J9" i="2"/>
  <c r="F173" i="2" s="1"/>
  <c r="G9" i="2"/>
  <c r="G84" i="1"/>
  <c r="G82" i="1"/>
  <c r="G80" i="1"/>
  <c r="G78" i="1"/>
  <c r="E70" i="1"/>
  <c r="E63" i="1"/>
  <c r="E60" i="1"/>
  <c r="E20" i="1"/>
  <c r="E11" i="1"/>
  <c r="F185" i="2" l="1"/>
  <c r="F180" i="2"/>
  <c r="F183" i="2"/>
  <c r="F188" i="2"/>
  <c r="F190" i="2" s="1"/>
  <c r="AA1" i="3" s="1"/>
  <c r="F184" i="2"/>
  <c r="F189" i="2"/>
  <c r="F172" i="2"/>
  <c r="F174" i="2" s="1"/>
  <c r="AA3" i="3" l="1"/>
  <c r="AA37" i="3"/>
  <c r="AA33" i="3"/>
  <c r="AA27" i="3" l="1"/>
  <c r="AA12" i="3"/>
  <c r="AA13" i="3" s="1"/>
  <c r="AA42" i="3"/>
  <c r="AA4" i="3"/>
  <c r="AA6" i="3" l="1"/>
  <c r="AA5" i="3"/>
  <c r="AA7" i="3"/>
  <c r="AA15" i="3"/>
  <c r="AA9" i="3" s="1"/>
  <c r="AA32" i="3"/>
  <c r="AA24" i="3"/>
  <c r="AA23" i="3"/>
  <c r="AA14" i="3"/>
  <c r="AA73" i="3" s="1"/>
  <c r="AA47" i="3" l="1"/>
  <c r="AA85" i="3"/>
  <c r="AA80" i="3" s="1"/>
  <c r="AA72" i="3" s="1"/>
  <c r="AA64" i="3" s="1"/>
  <c r="AA56" i="3" s="1"/>
  <c r="AA44" i="3" s="1"/>
  <c r="AA43" i="3"/>
  <c r="AA28" i="3"/>
  <c r="AA46" i="3"/>
  <c r="AA29" i="3"/>
  <c r="AA65" i="3"/>
  <c r="AA57" i="3" s="1"/>
  <c r="AA45" i="3" s="1"/>
  <c r="AA26" i="3" s="1"/>
  <c r="AA20" i="3"/>
  <c r="AA18" i="3"/>
  <c r="AA19" i="3"/>
  <c r="AA93" i="3"/>
  <c r="AA89" i="3" s="1"/>
  <c r="AA25" i="3" s="1"/>
  <c r="AA38" i="3"/>
  <c r="AA11" i="3"/>
  <c r="AA21" i="3"/>
  <c r="AA41" i="3"/>
  <c r="AA16" i="3"/>
  <c r="AA17" i="3"/>
  <c r="AA75" i="3" l="1"/>
  <c r="AA67" i="3" s="1"/>
  <c r="AA59" i="3" s="1"/>
  <c r="AA49" i="3" s="1"/>
  <c r="AA31" i="3" s="1"/>
  <c r="AA94" i="3"/>
  <c r="AA82" i="3"/>
  <c r="AA90" i="3"/>
  <c r="AA86" i="3" s="1"/>
  <c r="AA81" i="3" s="1"/>
  <c r="AA74" i="3" s="1"/>
  <c r="AA66" i="3" s="1"/>
  <c r="AA58" i="3" s="1"/>
  <c r="AA48" i="3" s="1"/>
  <c r="AA30" i="3"/>
  <c r="AA96" i="3"/>
  <c r="AA92" i="3"/>
  <c r="AA39" i="3" s="1"/>
  <c r="AA71" i="3"/>
  <c r="AA63" i="3" s="1"/>
  <c r="AA55" i="3" s="1"/>
  <c r="AA40" i="3" s="1"/>
  <c r="AA22" i="3"/>
  <c r="AA79" i="3" s="1"/>
  <c r="AA50" i="3"/>
  <c r="AA34" i="3"/>
  <c r="AA69" i="3"/>
  <c r="AA77" i="3"/>
  <c r="AA10" i="3"/>
  <c r="AA88" i="3" l="1"/>
  <c r="AA84" i="3" s="1"/>
  <c r="AA78" i="3" s="1"/>
  <c r="AA70" i="3" s="1"/>
  <c r="AA62" i="3" s="1"/>
  <c r="AA54" i="3" s="1"/>
  <c r="AA87" i="3"/>
  <c r="AA51" i="3"/>
  <c r="AA61" i="3"/>
  <c r="AA83" i="3"/>
  <c r="AA76" i="3" s="1"/>
  <c r="AA68" i="3" s="1"/>
  <c r="AA60" i="3" s="1"/>
  <c r="AA52" i="3" s="1"/>
  <c r="AA53" i="3"/>
  <c r="AA36" i="3" s="1"/>
  <c r="AA95" i="3"/>
  <c r="AA91" i="3" s="1"/>
  <c r="AA35" i="3" s="1"/>
  <c r="AA98" i="3" s="1"/>
  <c r="AA2" i="3" s="1"/>
  <c r="C193" i="2" s="1"/>
</calcChain>
</file>

<file path=xl/sharedStrings.xml><?xml version="1.0" encoding="utf-8"?>
<sst xmlns="http://schemas.openxmlformats.org/spreadsheetml/2006/main" count="398" uniqueCount="221">
  <si>
    <t>Dossier</t>
  </si>
  <si>
    <t>Date</t>
  </si>
  <si>
    <t>Phase</t>
  </si>
  <si>
    <t>Indice</t>
  </si>
  <si>
    <t>MAITRE D'OUVRAGE
CROUS LORRAINE
75 rue de Laxou
54042 Nancy Cedex</t>
  </si>
  <si>
    <t>ARCHITECTE : 
    AA TANDEM
    14bis Rue Principale
    57645 MONTOY-FLANVILLE</t>
  </si>
  <si>
    <t>MAITRE D'OEUVRE : 
    SOCOTEC SMART SOLUTIONS
    8 Rue Albert Einstein
    54320 MAXEVILLE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</si>
  <si>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</si>
  <si>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</si>
  <si>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</si>
  <si>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</si>
  <si>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</si>
  <si>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</si>
  <si>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</si>
  <si>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</si>
  <si>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</si>
  <si>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</si>
  <si>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</si>
  <si>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</si>
  <si>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</si>
  <si>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</si>
  <si>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</si>
  <si>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</si>
  <si>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</si>
  <si>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</si>
  <si>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</si>
  <si>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</si>
  <si>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</si>
  <si>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</si>
  <si>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</si>
  <si>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</si>
  <si>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</si>
  <si>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</si>
  <si>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</si>
  <si>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</si>
  <si>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</si>
  <si>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</si>
  <si>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n°8</t>
  </si>
  <si>
    <t>SIGNALETIQUES</t>
  </si>
  <si>
    <t>3.&amp;</t>
  </si>
  <si>
    <t>Prescriptions particulières</t>
  </si>
  <si>
    <t>2.1</t>
  </si>
  <si>
    <t>Repérage au sol et escalier(s)</t>
  </si>
  <si>
    <t>2.1.1</t>
  </si>
  <si>
    <t>Visualisation des nez de marches</t>
  </si>
  <si>
    <t>ML</t>
  </si>
  <si>
    <t>Total Restaurant\Escalier université gauche</t>
  </si>
  <si>
    <t>9.R.Localisations\Restaurant\Escalier université gauche</t>
  </si>
  <si>
    <t>Total Restaurant\Escalier lycée droit</t>
  </si>
  <si>
    <t>9.R.Localisations\Restaurant\Escalier lycée droit</t>
  </si>
  <si>
    <t>Total Restaurant\Extérieur</t>
  </si>
  <si>
    <t>9.R.Localisations\Restaurant\Extérieur</t>
  </si>
  <si>
    <t>9.T</t>
  </si>
  <si>
    <t>9.M.Z</t>
  </si>
  <si>
    <t>Restaurant\Escalier université gauche
colimaçon    (1.5*18)*2 =</t>
  </si>
  <si>
    <t xml:space="preserve"> ML</t>
  </si>
  <si>
    <t>9.E.1.Localisations\Restaurant\Escalier université gauche</t>
  </si>
  <si>
    <t>Restaurant\Escalier lycée droit
colimaçon    (1.5*20)*2 =</t>
  </si>
  <si>
    <t>9.E.1.Localisations\Restaurant\Escalier lycée droit</t>
  </si>
  <si>
    <t>Restaurant\Escalier université gauche    30*3 =</t>
  </si>
  <si>
    <t>Restaurant\Escalier lycée droit    30*3 =</t>
  </si>
  <si>
    <t>Restaurant\Extérieur    30*3 =</t>
  </si>
  <si>
    <t>9.E.1.Localisations\Restaurant\Extérieur</t>
  </si>
  <si>
    <t>9.UMOD</t>
  </si>
  <si>
    <t>9.L</t>
  </si>
  <si>
    <t>Localisation : escalier d'accès au parvis, / escalier d'accès au R+1</t>
  </si>
  <si>
    <t>9.&amp;</t>
  </si>
  <si>
    <t>2.1.2</t>
  </si>
  <si>
    <t>Signalisation des contremarches</t>
  </si>
  <si>
    <t>Restaurant\Escalier université gauche
colimaçon    (1.5*12) =</t>
  </si>
  <si>
    <t>Restaurant\Escalier lycée droit
colimaçon    (1.5*12) =</t>
  </si>
  <si>
    <t>Restaurant\Escalier lycée droit
Droit    (1.5*6) =</t>
  </si>
  <si>
    <t>Restaurant\Escalier université gauche
gauche    (1.5*6) =</t>
  </si>
  <si>
    <t>Restaurant\Extérieur    30*2 =</t>
  </si>
  <si>
    <t>Localisation : escalier d'accès au parvis / escalier d'accès au R+1</t>
  </si>
  <si>
    <t>2.1.3</t>
  </si>
  <si>
    <t>Bande d'éveil à la vigilance</t>
  </si>
  <si>
    <t>Restaurant\Escalier université gauche
Colimaçon    (1.5*6) =</t>
  </si>
  <si>
    <t>Restaurant\Escalier lycée droit
Colimaçon    (1.5*6) =</t>
  </si>
  <si>
    <t>Restaurant\Escalier université gauche    (1.5*3) =</t>
  </si>
  <si>
    <t>Restaurant\Escalier lycée droit    (1.5*3) =</t>
  </si>
  <si>
    <t xml:space="preserve">Restaurant\Extérieur    </t>
  </si>
  <si>
    <t>4.&amp;</t>
  </si>
  <si>
    <t>2.2</t>
  </si>
  <si>
    <t>Signalisation verticale</t>
  </si>
  <si>
    <t>2.2.1</t>
  </si>
  <si>
    <t>Pictogrammes</t>
  </si>
  <si>
    <t>Total Restaurant\Sanitaires RDC</t>
  </si>
  <si>
    <t>9.R.Localisations\Restaurant\Sanitaires RDC</t>
  </si>
  <si>
    <t>Total Restaurant\Sanitaire université R+1</t>
  </si>
  <si>
    <t>9.R.Localisations\Restaurant\Sanitaire université R+1</t>
  </si>
  <si>
    <t>Total Restaurant\Sanitaire lycée R+1</t>
  </si>
  <si>
    <t>9.R.Localisations\Restaurant\Sanitaire lycée R+1</t>
  </si>
  <si>
    <t xml:space="preserve">Restaurant\Sanitaire université R+1    </t>
  </si>
  <si>
    <t xml:space="preserve"> U</t>
  </si>
  <si>
    <t>9.E.1.Localisations\Restaurant\Sanitaire université R+1</t>
  </si>
  <si>
    <t xml:space="preserve">Restaurant\Sanitaire lycée R+1    </t>
  </si>
  <si>
    <t>9.E.1.Localisations\Restaurant\Sanitaire lycée R+1</t>
  </si>
  <si>
    <t xml:space="preserve">Restaurant\Sanitaires RDC    </t>
  </si>
  <si>
    <t>9.E.1.Localisations\Restaurant\Sanitaires RDC</t>
  </si>
  <si>
    <t>Localisation : cf. plans</t>
  </si>
  <si>
    <t>2.2.2</t>
  </si>
  <si>
    <t>Logo vert adhésif de signalisation PMR</t>
  </si>
  <si>
    <t>Total Restaurant\Salle de restauration lycée</t>
  </si>
  <si>
    <t>9.R.Localisations\Restaurant\Salle de restauration lycée</t>
  </si>
  <si>
    <t>Total Restaurant\Salle de restauration université</t>
  </si>
  <si>
    <t>9.R.Localisations\Restaurant\Salle de restauration université</t>
  </si>
  <si>
    <t xml:space="preserve">Restaurant\Salle de restauration université    </t>
  </si>
  <si>
    <t>9.E.1.Localisations\Restaurant\Salle de restauration université</t>
  </si>
  <si>
    <t xml:space="preserve">Restaurant\Salle de restauration lycée    </t>
  </si>
  <si>
    <t>9.E.1.Localisations\Restaurant\Salle de restauration lycée</t>
  </si>
  <si>
    <t>2.2.3</t>
  </si>
  <si>
    <t>Signalétique visuelle adhésive - Vitrophanie</t>
  </si>
  <si>
    <t>Total Restaurant\Hall d'entrée</t>
  </si>
  <si>
    <t>9.R.Localisations\Restaurant\Hall d'entrée</t>
  </si>
  <si>
    <t>Restaurant\Hall d'entrée    15*2 =</t>
  </si>
  <si>
    <t>9.E.1.Localisations\Restaurant\Hall d'entrée</t>
  </si>
  <si>
    <t>Restaurant\Extérieur
Côté terrasse    2*2 =</t>
  </si>
  <si>
    <t>Localisation : Ensemble d'entrée principale</t>
  </si>
  <si>
    <t>2.2.4</t>
  </si>
  <si>
    <t>Plaques de signalétique intérieures d'orientation</t>
  </si>
  <si>
    <t xml:space="preserve">Restaurant\Hall d'entrée    </t>
  </si>
  <si>
    <t xml:space="preserve">Restaurant\Hall d'entrée
EPMR    </t>
  </si>
  <si>
    <t>Localisation : ensemble de l'établissement</t>
  </si>
  <si>
    <t>2.2.5</t>
  </si>
  <si>
    <t>Plaques de signalétique extérieure d'information</t>
  </si>
  <si>
    <t>Localisation : entrée de l'établissement</t>
  </si>
  <si>
    <t>2.2.6</t>
  </si>
  <si>
    <t>Réalisation de plans d'évacuation</t>
  </si>
  <si>
    <t>Restaurant\Hall d'entrée</t>
  </si>
  <si>
    <t>Localisation : au droit des sorties d'évacuation et cages d'escaliers des différents niveaux du bâtiment</t>
  </si>
  <si>
    <t>2.2.7</t>
  </si>
  <si>
    <t>Réalisation de plans d'intervention</t>
  </si>
  <si>
    <t>Localisation : au droit de l'entrée principale de l'établissement</t>
  </si>
  <si>
    <t>Total H.T. :</t>
  </si>
  <si>
    <t>Total T.V.A. (20%) :</t>
  </si>
  <si>
    <t>Total T.T.C. :</t>
  </si>
  <si>
    <t>RECAPITULATIF
Lot n°8 SIGNALETIQUES</t>
  </si>
  <si>
    <t>RECAPITULATIF DES LOCALISATIONS</t>
  </si>
  <si>
    <t>Non localisé</t>
  </si>
  <si>
    <t>Restaurant</t>
  </si>
  <si>
    <t>Coworking</t>
  </si>
  <si>
    <t>RECAPITULATIF DES CHAPITRES</t>
  </si>
  <si>
    <t>2 - Prescriptions particulières</t>
  </si>
  <si>
    <t>- 2.1 - Repérage au sol et escalier(s)</t>
  </si>
  <si>
    <t>- 2.2 - Signalisation verticale</t>
  </si>
  <si>
    <t>Total du lot SIGNALETIQUES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</si>
  <si>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</si>
  <si>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</si>
  <si>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</si>
  <si>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</si>
  <si>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</si>
  <si>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</si>
  <si>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</si>
  <si>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</si>
  <si>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</si>
  <si>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</si>
  <si>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</si>
  <si>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</si>
  <si>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</si>
  <si>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</si>
  <si>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</si>
  <si>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</si>
  <si>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</si>
  <si>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</si>
  <si>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</si>
  <si>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</si>
  <si>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</si>
  <si>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</si>
  <si>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</si>
  <si>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</si>
  <si>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</si>
  <si>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</si>
  <si>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</si>
  <si>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</si>
  <si>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</si>
  <si>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</si>
  <si>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</si>
  <si>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</si>
  <si>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</si>
  <si>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accessibilité PMR du RU Technopole</t>
  </si>
  <si>
    <t>2406SASNC035</t>
  </si>
  <si>
    <t>26/04/2025</t>
  </si>
  <si>
    <t>DCE</t>
  </si>
  <si>
    <t>4 Boulevard Dominique François Arago</t>
  </si>
  <si>
    <t>57070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</si>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</sst>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4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horizontal="right" vertical="top" wrapText="1"/>
    </xf>
    <xf numFmtId="4" fontId="10" fillId="0" borderId="0" xfId="0" applyNumberFormat="1" applyFont="1" applyAlignment="1">
      <alignment horizontal="left" vertical="top" wrapText="1"/>
    </xf>
    <xf numFmtId="0" fontId="11" fillId="0" borderId="11" xfId="0" applyFont="1" applyBorder="1" applyAlignment="1">
      <alignment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" fillId="0" borderId="9" xfId="0" applyNumberFormat="1" applyFont="1" applyBorder="1" applyAlignment="1">
      <alignment horizontal="right" vertical="top" wrapText="1"/>
    </xf>
    <xf numFmtId="3" fontId="10" fillId="0" borderId="0" xfId="0" applyNumberFormat="1" applyFont="1" applyAlignment="1">
      <alignment horizontal="right" vertical="top" wrapText="1"/>
    </xf>
    <xf numFmtId="3" fontId="10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2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0d275d27-16d2-45e6-9f3c-e4eabe581901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27</xdr:row>
      <xdr:rowOff>0</xdr:rowOff>
    </xdr:from>
    <xdr:to>
      <xdr:col>7</xdr:col>
      <xdr:colOff>524990</xdr:colOff>
      <xdr:row>44</xdr:row>
      <xdr:rowOff>114043</xdr:rowOff>
    </xdr:to>
    <xdr:pic>
      <xdr:nvPicPr>
        <xdr:cNvPr id="3" name="Picture 2" descr="{411cbe59-3e36-44ed-a230-02443faf7890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2325" y="3086100"/>
          <a:ext cx="273479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4" name="Picture 3" descr="{20a96288-aa52-4a33-ae9e-141fb016aa0a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66675</xdr:rowOff>
    </xdr:from>
    <xdr:to>
      <xdr:col>1</xdr:col>
      <xdr:colOff>636587</xdr:colOff>
      <xdr:row>81</xdr:row>
      <xdr:rowOff>46892</xdr:rowOff>
    </xdr:to>
    <xdr:pic>
      <xdr:nvPicPr>
        <xdr:cNvPr id="5" name="Picture 4" descr="{974a44fb-2ef1-415b-9ae0-2403a1047183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96375"/>
          <a:ext cx="603250" cy="20881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90488</xdr:rowOff>
    </xdr:from>
    <xdr:to>
      <xdr:col>1</xdr:col>
      <xdr:colOff>636587</xdr:colOff>
      <xdr:row>76</xdr:row>
      <xdr:rowOff>17667</xdr:rowOff>
    </xdr:to>
    <xdr:pic>
      <xdr:nvPicPr>
        <xdr:cNvPr id="6" name="Picture 5" descr="{557fad42-a184-439a-8a5e-8b4b88ba7da8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1488"/>
          <a:ext cx="603250" cy="61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55"/>
      <c r="F2" s="55"/>
      <c r="G2" s="55"/>
      <c r="H2" s="55"/>
      <c r="I2" s="8"/>
    </row>
    <row r="3" spans="2:9" ht="9" customHeight="1" x14ac:dyDescent="0.3">
      <c r="B3" s="5"/>
      <c r="C3" s="6"/>
      <c r="D3" s="7"/>
      <c r="E3" s="55"/>
      <c r="F3" s="55"/>
      <c r="G3" s="55"/>
      <c r="H3" s="55"/>
      <c r="I3" s="8"/>
    </row>
    <row r="4" spans="2:9" ht="9" customHeight="1" x14ac:dyDescent="0.3">
      <c r="B4" s="5"/>
      <c r="C4" s="6"/>
      <c r="D4" s="7"/>
      <c r="E4" s="55"/>
      <c r="F4" s="55"/>
      <c r="G4" s="55"/>
      <c r="H4" s="55"/>
      <c r="I4" s="8"/>
    </row>
    <row r="5" spans="2:9" ht="9" customHeight="1" x14ac:dyDescent="0.3">
      <c r="B5" s="5"/>
      <c r="C5" s="6"/>
      <c r="D5" s="7"/>
      <c r="E5" s="55"/>
      <c r="F5" s="55"/>
      <c r="G5" s="55"/>
      <c r="H5" s="55"/>
      <c r="I5" s="8"/>
    </row>
    <row r="6" spans="2:9" ht="9" customHeight="1" x14ac:dyDescent="0.3">
      <c r="B6" s="5"/>
      <c r="C6" s="6"/>
      <c r="D6" s="7"/>
      <c r="E6" s="55"/>
      <c r="F6" s="55"/>
      <c r="G6" s="55"/>
      <c r="H6" s="55"/>
      <c r="I6" s="8"/>
    </row>
    <row r="7" spans="2:9" ht="9" customHeight="1" x14ac:dyDescent="0.3">
      <c r="B7" s="5"/>
      <c r="C7" s="6"/>
      <c r="D7" s="7"/>
      <c r="E7" s="55"/>
      <c r="F7" s="55"/>
      <c r="G7" s="55"/>
      <c r="H7" s="55"/>
      <c r="I7" s="8"/>
    </row>
    <row r="8" spans="2:9" ht="9" customHeight="1" x14ac:dyDescent="0.3">
      <c r="B8" s="5"/>
      <c r="C8" s="6"/>
      <c r="D8" s="7"/>
      <c r="E8" s="55"/>
      <c r="F8" s="55"/>
      <c r="G8" s="55"/>
      <c r="H8" s="55"/>
      <c r="I8" s="8"/>
    </row>
    <row r="9" spans="2:9" ht="9" customHeight="1" x14ac:dyDescent="0.3">
      <c r="B9" s="5"/>
      <c r="C9" s="6"/>
      <c r="D9" s="7"/>
      <c r="E9" s="55"/>
      <c r="F9" s="55"/>
      <c r="G9" s="55"/>
      <c r="H9" s="55"/>
      <c r="I9" s="8"/>
    </row>
    <row r="10" spans="2:9" ht="9" customHeight="1" x14ac:dyDescent="0.3">
      <c r="B10" s="5"/>
      <c r="C10" s="6"/>
      <c r="D10" s="7"/>
      <c r="E10" s="55"/>
      <c r="F10" s="55"/>
      <c r="G10" s="55"/>
      <c r="H10" s="55"/>
      <c r="I10" s="8"/>
    </row>
    <row r="11" spans="2:9" ht="9" customHeight="1" x14ac:dyDescent="0.3">
      <c r="B11" s="5"/>
      <c r="C11" s="6"/>
      <c r="D11" s="7"/>
      <c r="E11" s="56" t="str">
        <f>IF(Paramètres!C5&lt;&gt;"",Paramètres!C5,"")</f>
        <v>Mise en accessibilité PMR du RU Technopole</v>
      </c>
      <c r="F11" s="56"/>
      <c r="G11" s="56"/>
      <c r="H11" s="56"/>
      <c r="I11" s="8"/>
    </row>
    <row r="12" spans="2:9" ht="9" customHeight="1" x14ac:dyDescent="0.3">
      <c r="B12" s="5"/>
      <c r="C12" s="6"/>
      <c r="D12" s="7"/>
      <c r="E12" s="56"/>
      <c r="F12" s="56"/>
      <c r="G12" s="56"/>
      <c r="H12" s="56"/>
      <c r="I12" s="8"/>
    </row>
    <row r="13" spans="2:9" ht="9" customHeight="1" x14ac:dyDescent="0.3">
      <c r="B13" s="5"/>
      <c r="C13" s="6"/>
      <c r="D13" s="7"/>
      <c r="E13" s="56"/>
      <c r="F13" s="56"/>
      <c r="G13" s="56"/>
      <c r="H13" s="56"/>
      <c r="I13" s="8"/>
    </row>
    <row r="14" spans="2:9" ht="9" customHeight="1" x14ac:dyDescent="0.3">
      <c r="B14" s="5"/>
      <c r="C14" s="6"/>
      <c r="D14" s="7"/>
      <c r="E14" s="56"/>
      <c r="F14" s="56"/>
      <c r="G14" s="56"/>
      <c r="H14" s="56"/>
      <c r="I14" s="8"/>
    </row>
    <row r="15" spans="2:9" ht="9" customHeight="1" x14ac:dyDescent="0.3">
      <c r="B15" s="5"/>
      <c r="C15" s="6"/>
      <c r="D15" s="7"/>
      <c r="E15" s="56"/>
      <c r="F15" s="56"/>
      <c r="G15" s="56"/>
      <c r="H15" s="56"/>
      <c r="I15" s="8"/>
    </row>
    <row r="16" spans="2:9" ht="9" customHeight="1" x14ac:dyDescent="0.3">
      <c r="B16" s="5"/>
      <c r="C16" s="6"/>
      <c r="D16" s="7"/>
      <c r="E16" s="56"/>
      <c r="F16" s="56"/>
      <c r="G16" s="56"/>
      <c r="H16" s="56"/>
      <c r="I16" s="8"/>
    </row>
    <row r="17" spans="2:9" ht="9" customHeight="1" x14ac:dyDescent="0.3">
      <c r="B17" s="5"/>
      <c r="C17" s="6"/>
      <c r="D17" s="7"/>
      <c r="E17" s="56"/>
      <c r="F17" s="56"/>
      <c r="G17" s="56"/>
      <c r="H17" s="56"/>
      <c r="I17" s="8"/>
    </row>
    <row r="18" spans="2:9" ht="9" customHeight="1" x14ac:dyDescent="0.3">
      <c r="B18" s="5"/>
      <c r="C18" s="6"/>
      <c r="D18" s="7"/>
      <c r="E18" s="56"/>
      <c r="F18" s="56"/>
      <c r="G18" s="56"/>
      <c r="H18" s="56"/>
      <c r="I18" s="8"/>
    </row>
    <row r="19" spans="2:9" ht="9" customHeight="1" x14ac:dyDescent="0.3">
      <c r="B19" s="5"/>
      <c r="C19" s="6"/>
      <c r="D19" s="7"/>
      <c r="E19" s="56"/>
      <c r="F19" s="56"/>
      <c r="G19" s="56"/>
      <c r="H19" s="56"/>
      <c r="I19" s="8"/>
    </row>
    <row r="20" spans="2:9" ht="9" customHeight="1" x14ac:dyDescent="0.3">
      <c r="B20" s="5"/>
      <c r="C20" s="6"/>
      <c r="D20" s="7"/>
      <c r="E20" s="56" t="str">
        <f>IF(Paramètres!C24&lt;&gt;"",Paramètres!C24,"") &amp; CHAR(10) &amp; IF(Paramètres!C26&lt;&gt;"",Paramètres!C26,"") &amp; CHAR(10) &amp; IF(Paramètres!C28&lt;&gt;"",Paramètres!C28,"")</f>
        <v xml:space="preserve">4 Boulevard Dominique François Arago
57070 METZ
</v>
      </c>
      <c r="F20" s="56"/>
      <c r="G20" s="56"/>
      <c r="H20" s="56"/>
      <c r="I20" s="8"/>
    </row>
    <row r="21" spans="2:9" ht="9" customHeight="1" x14ac:dyDescent="0.3">
      <c r="B21" s="5"/>
      <c r="C21" s="6"/>
      <c r="D21" s="7"/>
      <c r="E21" s="56"/>
      <c r="F21" s="56"/>
      <c r="G21" s="56"/>
      <c r="H21" s="56"/>
      <c r="I21" s="8"/>
    </row>
    <row r="22" spans="2:9" ht="9" customHeight="1" x14ac:dyDescent="0.3">
      <c r="B22" s="5"/>
      <c r="C22" s="6"/>
      <c r="D22" s="7"/>
      <c r="E22" s="56"/>
      <c r="F22" s="56"/>
      <c r="G22" s="56"/>
      <c r="H22" s="56"/>
      <c r="I22" s="8"/>
    </row>
    <row r="23" spans="2:9" ht="9" customHeight="1" x14ac:dyDescent="0.3">
      <c r="B23" s="5"/>
      <c r="C23" s="6"/>
      <c r="D23" s="7"/>
      <c r="E23" s="56"/>
      <c r="F23" s="56"/>
      <c r="G23" s="56"/>
      <c r="H23" s="56"/>
      <c r="I23" s="8"/>
    </row>
    <row r="24" spans="2:9" ht="9" customHeight="1" x14ac:dyDescent="0.3">
      <c r="B24" s="5"/>
      <c r="C24" s="6"/>
      <c r="D24" s="7"/>
      <c r="E24" s="56"/>
      <c r="F24" s="56"/>
      <c r="G24" s="56"/>
      <c r="H24" s="56"/>
      <c r="I24" s="8"/>
    </row>
    <row r="25" spans="2:9" ht="9" customHeight="1" x14ac:dyDescent="0.3">
      <c r="B25" s="5"/>
      <c r="C25" s="6"/>
      <c r="D25" s="7"/>
      <c r="E25" s="56"/>
      <c r="F25" s="56"/>
      <c r="G25" s="56"/>
      <c r="H25" s="56"/>
      <c r="I25" s="8"/>
    </row>
    <row r="26" spans="2:9" ht="9" customHeight="1" x14ac:dyDescent="0.3">
      <c r="B26" s="5"/>
      <c r="C26" s="6"/>
      <c r="D26" s="7"/>
      <c r="E26" s="56"/>
      <c r="F26" s="56"/>
      <c r="G26" s="56"/>
      <c r="H26" s="56"/>
      <c r="I26" s="8"/>
    </row>
    <row r="27" spans="2:9" ht="9" customHeight="1" x14ac:dyDescent="0.3">
      <c r="B27" s="5"/>
      <c r="C27" s="6"/>
      <c r="D27" s="7"/>
      <c r="E27" s="56"/>
      <c r="F27" s="56"/>
      <c r="G27" s="56"/>
      <c r="H27" s="56"/>
      <c r="I27" s="8"/>
    </row>
    <row r="28" spans="2:9" ht="9" customHeight="1" x14ac:dyDescent="0.3">
      <c r="B28" s="5"/>
      <c r="C28" s="6"/>
      <c r="D28" s="7"/>
      <c r="E28" s="55"/>
      <c r="F28" s="55"/>
      <c r="G28" s="55"/>
      <c r="H28" s="55"/>
      <c r="I28" s="8"/>
    </row>
    <row r="29" spans="2:9" ht="9" customHeight="1" x14ac:dyDescent="0.3">
      <c r="B29" s="5"/>
      <c r="C29" s="6"/>
      <c r="D29" s="7"/>
      <c r="E29" s="55"/>
      <c r="F29" s="55"/>
      <c r="G29" s="55"/>
      <c r="H29" s="55"/>
      <c r="I29" s="8"/>
    </row>
    <row r="30" spans="2:9" ht="9" customHeight="1" x14ac:dyDescent="0.3">
      <c r="B30" s="5"/>
      <c r="C30" s="6"/>
      <c r="D30" s="7"/>
      <c r="E30" s="55"/>
      <c r="F30" s="55"/>
      <c r="G30" s="55"/>
      <c r="H30" s="55"/>
      <c r="I30" s="8"/>
    </row>
    <row r="31" spans="2:9" ht="9" customHeight="1" x14ac:dyDescent="0.3">
      <c r="B31" s="5"/>
      <c r="C31" s="6"/>
      <c r="D31" s="7"/>
      <c r="E31" s="55"/>
      <c r="F31" s="55"/>
      <c r="G31" s="55"/>
      <c r="H31" s="55"/>
      <c r="I31" s="8"/>
    </row>
    <row r="32" spans="2:9" ht="9" customHeight="1" x14ac:dyDescent="0.3">
      <c r="B32" s="5"/>
      <c r="C32" s="6"/>
      <c r="D32" s="7"/>
      <c r="E32" s="55"/>
      <c r="F32" s="55"/>
      <c r="G32" s="55"/>
      <c r="H32" s="55"/>
      <c r="I32" s="8"/>
    </row>
    <row r="33" spans="2:9" ht="9" customHeight="1" x14ac:dyDescent="0.3">
      <c r="B33" s="5"/>
      <c r="C33" s="6"/>
      <c r="D33" s="7"/>
      <c r="E33" s="55"/>
      <c r="F33" s="55"/>
      <c r="G33" s="55"/>
      <c r="H33" s="55"/>
      <c r="I33" s="8"/>
    </row>
    <row r="34" spans="2:9" ht="9" customHeight="1" x14ac:dyDescent="0.3">
      <c r="B34" s="5"/>
      <c r="C34" s="6"/>
      <c r="D34" s="7"/>
      <c r="E34" s="55"/>
      <c r="F34" s="55"/>
      <c r="G34" s="55"/>
      <c r="H34" s="55"/>
      <c r="I34" s="8"/>
    </row>
    <row r="35" spans="2:9" ht="9" customHeight="1" x14ac:dyDescent="0.3">
      <c r="B35" s="5"/>
      <c r="C35" s="6"/>
      <c r="D35" s="7"/>
      <c r="E35" s="55"/>
      <c r="F35" s="55"/>
      <c r="G35" s="55"/>
      <c r="H35" s="55"/>
      <c r="I35" s="8"/>
    </row>
    <row r="36" spans="2:9" ht="9" customHeight="1" x14ac:dyDescent="0.3">
      <c r="B36" s="5"/>
      <c r="C36" s="6"/>
      <c r="D36" s="7"/>
      <c r="E36" s="55"/>
      <c r="F36" s="55"/>
      <c r="G36" s="55"/>
      <c r="H36" s="55"/>
      <c r="I36" s="8"/>
    </row>
    <row r="37" spans="2:9" ht="9" customHeight="1" x14ac:dyDescent="0.3">
      <c r="B37" s="5"/>
      <c r="C37" s="6"/>
      <c r="D37" s="7"/>
      <c r="E37" s="55"/>
      <c r="F37" s="55"/>
      <c r="G37" s="55"/>
      <c r="H37" s="55"/>
      <c r="I37" s="8"/>
    </row>
    <row r="38" spans="2:9" ht="9" customHeight="1" x14ac:dyDescent="0.3">
      <c r="B38" s="5"/>
      <c r="C38" s="6"/>
      <c r="D38" s="7"/>
      <c r="E38" s="55"/>
      <c r="F38" s="55"/>
      <c r="G38" s="55"/>
      <c r="H38" s="55"/>
      <c r="I38" s="8"/>
    </row>
    <row r="39" spans="2:9" ht="9" customHeight="1" x14ac:dyDescent="0.3">
      <c r="B39" s="5"/>
      <c r="C39" s="6"/>
      <c r="D39" s="7"/>
      <c r="E39" s="55"/>
      <c r="F39" s="55"/>
      <c r="G39" s="55"/>
      <c r="H39" s="55"/>
      <c r="I39" s="8"/>
    </row>
    <row r="40" spans="2:9" ht="9" customHeight="1" x14ac:dyDescent="0.3">
      <c r="B40" s="5"/>
      <c r="C40" s="6"/>
      <c r="D40" s="7"/>
      <c r="E40" s="55"/>
      <c r="F40" s="55"/>
      <c r="G40" s="55"/>
      <c r="H40" s="55"/>
      <c r="I40" s="8"/>
    </row>
    <row r="41" spans="2:9" ht="9" customHeight="1" x14ac:dyDescent="0.3">
      <c r="B41" s="5"/>
      <c r="C41" s="6"/>
      <c r="D41" s="7"/>
      <c r="E41" s="55"/>
      <c r="F41" s="55"/>
      <c r="G41" s="55"/>
      <c r="H41" s="55"/>
      <c r="I41" s="8"/>
    </row>
    <row r="42" spans="2:9" ht="9" customHeight="1" x14ac:dyDescent="0.3">
      <c r="B42" s="5"/>
      <c r="C42" s="6"/>
      <c r="D42" s="7"/>
      <c r="E42" s="55"/>
      <c r="F42" s="55"/>
      <c r="G42" s="55"/>
      <c r="H42" s="55"/>
      <c r="I42" s="8"/>
    </row>
    <row r="43" spans="2:9" ht="9" customHeight="1" x14ac:dyDescent="0.3">
      <c r="B43" s="5"/>
      <c r="C43" s="6"/>
      <c r="D43" s="7"/>
      <c r="E43" s="55"/>
      <c r="F43" s="55"/>
      <c r="G43" s="55"/>
      <c r="H43" s="55"/>
      <c r="I43" s="8"/>
    </row>
    <row r="44" spans="2:9" ht="9" customHeight="1" x14ac:dyDescent="0.3">
      <c r="B44" s="5"/>
      <c r="C44" s="6"/>
      <c r="D44" s="7"/>
      <c r="E44" s="55"/>
      <c r="F44" s="55"/>
      <c r="G44" s="55"/>
      <c r="H44" s="55"/>
      <c r="I44" s="8"/>
    </row>
    <row r="45" spans="2:9" ht="9" customHeight="1" x14ac:dyDescent="0.3">
      <c r="B45" s="5"/>
      <c r="C45" s="6"/>
      <c r="D45" s="7"/>
      <c r="E45" s="55"/>
      <c r="F45" s="55"/>
      <c r="G45" s="55"/>
      <c r="H45" s="55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5"/>
      <c r="F47" s="67" t="s">
        <v>4</v>
      </c>
      <c r="G47" s="55"/>
      <c r="H47" s="55"/>
      <c r="I47" s="8"/>
    </row>
    <row r="48" spans="2:9" ht="9" customHeight="1" x14ac:dyDescent="0.3">
      <c r="B48" s="5"/>
      <c r="C48" s="6"/>
      <c r="D48" s="7"/>
      <c r="E48" s="55"/>
      <c r="F48" s="55"/>
      <c r="G48" s="55"/>
      <c r="H48" s="55"/>
      <c r="I48" s="8"/>
    </row>
    <row r="49" spans="2:9" ht="9" customHeight="1" x14ac:dyDescent="0.3">
      <c r="B49" s="5"/>
      <c r="C49" s="6"/>
      <c r="D49" s="7"/>
      <c r="E49" s="55"/>
      <c r="F49" s="55"/>
      <c r="G49" s="55"/>
      <c r="H49" s="55"/>
      <c r="I49" s="8"/>
    </row>
    <row r="50" spans="2:9" ht="9" customHeight="1" x14ac:dyDescent="0.3">
      <c r="B50" s="5"/>
      <c r="C50" s="6"/>
      <c r="D50" s="7"/>
      <c r="E50" s="55"/>
      <c r="F50" s="55"/>
      <c r="G50" s="55"/>
      <c r="H50" s="55"/>
      <c r="I50" s="8"/>
    </row>
    <row r="51" spans="2:9" ht="9" customHeight="1" x14ac:dyDescent="0.3">
      <c r="B51" s="5"/>
      <c r="C51" s="6"/>
      <c r="D51" s="7"/>
      <c r="E51" s="55"/>
      <c r="F51" s="55"/>
      <c r="G51" s="55"/>
      <c r="H51" s="55"/>
      <c r="I51" s="8"/>
    </row>
    <row r="52" spans="2:9" ht="9" customHeight="1" x14ac:dyDescent="0.3">
      <c r="B52" s="5"/>
      <c r="C52" s="6"/>
      <c r="D52" s="7"/>
      <c r="E52" s="55"/>
      <c r="F52" s="55"/>
      <c r="G52" s="55"/>
      <c r="H52" s="55"/>
      <c r="I52" s="8"/>
    </row>
    <row r="53" spans="2:9" ht="9" customHeight="1" x14ac:dyDescent="0.3">
      <c r="B53" s="5"/>
      <c r="C53" s="6"/>
      <c r="D53" s="7"/>
      <c r="E53" s="55"/>
      <c r="F53" s="55"/>
      <c r="G53" s="55"/>
      <c r="H53" s="55"/>
      <c r="I53" s="8"/>
    </row>
    <row r="54" spans="2:9" ht="9" customHeight="1" x14ac:dyDescent="0.3">
      <c r="B54" s="5"/>
      <c r="C54" s="6"/>
      <c r="D54" s="7"/>
      <c r="E54" s="55"/>
      <c r="F54" s="55"/>
      <c r="G54" s="55"/>
      <c r="H54" s="55"/>
      <c r="I54" s="8"/>
    </row>
    <row r="55" spans="2:9" ht="9" customHeight="1" x14ac:dyDescent="0.3">
      <c r="B55" s="5"/>
      <c r="C55" s="6"/>
      <c r="D55" s="7"/>
      <c r="E55" s="55"/>
      <c r="F55" s="55"/>
      <c r="G55" s="55"/>
      <c r="H55" s="55"/>
      <c r="I55" s="8"/>
    </row>
    <row r="56" spans="2:9" ht="9" customHeight="1" x14ac:dyDescent="0.3">
      <c r="B56" s="5"/>
      <c r="C56" s="6"/>
      <c r="D56" s="7"/>
      <c r="E56" s="55"/>
      <c r="F56" s="55"/>
      <c r="G56" s="55"/>
      <c r="H56" s="55"/>
      <c r="I56" s="8"/>
    </row>
    <row r="57" spans="2:9" ht="9" customHeight="1" x14ac:dyDescent="0.3">
      <c r="B57" s="5"/>
      <c r="C57" s="6"/>
      <c r="D57" s="7"/>
      <c r="E57" s="55"/>
      <c r="F57" s="55"/>
      <c r="G57" s="55"/>
      <c r="H57" s="55"/>
      <c r="I57" s="8"/>
    </row>
    <row r="58" spans="2:9" ht="9" customHeight="1" x14ac:dyDescent="0.3">
      <c r="B58" s="5"/>
      <c r="C58" s="6"/>
      <c r="D58" s="7"/>
      <c r="E58" s="55"/>
      <c r="F58" s="55"/>
      <c r="G58" s="55"/>
      <c r="H58" s="55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57" t="str">
        <f>IF(Paramètres!C9&lt;&gt;"",Paramètres!C9,"")</f>
        <v>Lot n°8</v>
      </c>
      <c r="F60" s="57"/>
      <c r="G60" s="57"/>
      <c r="H60" s="57"/>
      <c r="I60" s="8"/>
    </row>
    <row r="61" spans="2:9" ht="9" customHeight="1" x14ac:dyDescent="0.3">
      <c r="B61" s="5"/>
      <c r="C61" s="6"/>
      <c r="D61" s="7"/>
      <c r="E61" s="57"/>
      <c r="F61" s="57"/>
      <c r="G61" s="57"/>
      <c r="H61" s="57"/>
      <c r="I61" s="8"/>
    </row>
    <row r="62" spans="2:9" ht="9" customHeight="1" x14ac:dyDescent="0.3">
      <c r="B62" s="5"/>
      <c r="C62" s="6"/>
      <c r="D62" s="7"/>
      <c r="E62" s="57"/>
      <c r="F62" s="57"/>
      <c r="G62" s="57"/>
      <c r="H62" s="57"/>
      <c r="I62" s="8"/>
    </row>
    <row r="63" spans="2:9" ht="9" customHeight="1" x14ac:dyDescent="0.3">
      <c r="B63" s="5"/>
      <c r="C63" s="6"/>
      <c r="D63" s="7"/>
      <c r="E63" s="57" t="str">
        <f>IF(Paramètres!C11&lt;&gt;"",Paramètres!C11,"")</f>
        <v>SIGNALETIQUES</v>
      </c>
      <c r="F63" s="57"/>
      <c r="G63" s="57"/>
      <c r="H63" s="57"/>
      <c r="I63" s="8"/>
    </row>
    <row r="64" spans="2:9" ht="9" customHeight="1" x14ac:dyDescent="0.3">
      <c r="B64" s="5"/>
      <c r="C64" s="6"/>
      <c r="D64" s="7"/>
      <c r="E64" s="57"/>
      <c r="F64" s="57"/>
      <c r="G64" s="57"/>
      <c r="H64" s="57"/>
      <c r="I64" s="8"/>
    </row>
    <row r="65" spans="2:9" ht="9" customHeight="1" x14ac:dyDescent="0.3">
      <c r="B65" s="5"/>
      <c r="C65" s="6"/>
      <c r="D65" s="7"/>
      <c r="E65" s="57"/>
      <c r="F65" s="57"/>
      <c r="G65" s="57"/>
      <c r="H65" s="57"/>
      <c r="I65" s="8"/>
    </row>
    <row r="66" spans="2:9" ht="9" customHeight="1" x14ac:dyDescent="0.3">
      <c r="B66" s="5"/>
      <c r="C66" s="6"/>
      <c r="D66" s="7"/>
      <c r="E66" s="57"/>
      <c r="F66" s="57"/>
      <c r="G66" s="57"/>
      <c r="H66" s="57"/>
      <c r="I66" s="8"/>
    </row>
    <row r="67" spans="2:9" ht="9" customHeight="1" x14ac:dyDescent="0.3">
      <c r="B67" s="5"/>
      <c r="C67" s="6"/>
      <c r="D67" s="7"/>
      <c r="E67" s="57"/>
      <c r="F67" s="57"/>
      <c r="G67" s="57"/>
      <c r="H67" s="57"/>
      <c r="I67" s="8"/>
    </row>
    <row r="68" spans="2:9" ht="9" customHeight="1" x14ac:dyDescent="0.3">
      <c r="B68" s="5"/>
      <c r="C68" s="6"/>
      <c r="D68" s="7"/>
      <c r="E68" s="57"/>
      <c r="F68" s="57"/>
      <c r="G68" s="57"/>
      <c r="H68" s="57"/>
      <c r="I68" s="8"/>
    </row>
    <row r="69" spans="2:9" ht="9" customHeight="1" x14ac:dyDescent="0.3">
      <c r="B69" s="5"/>
      <c r="C69" s="6"/>
      <c r="D69" s="7"/>
      <c r="E69" s="57"/>
      <c r="F69" s="57"/>
      <c r="G69" s="57"/>
      <c r="H69" s="57"/>
      <c r="I69" s="8"/>
    </row>
    <row r="70" spans="2:9" ht="9" customHeight="1" x14ac:dyDescent="0.3">
      <c r="B70" s="5"/>
      <c r="C70" s="6"/>
      <c r="D70" s="7"/>
      <c r="E70" s="58" t="str">
        <f>IF(Paramètres!C3&lt;&gt;"",Paramètres!C3,"")</f>
        <v>DPGF</v>
      </c>
      <c r="F70" s="59"/>
      <c r="G70" s="59"/>
      <c r="H70" s="60"/>
      <c r="I70" s="8"/>
    </row>
    <row r="71" spans="2:9" ht="9" customHeight="1" x14ac:dyDescent="0.3">
      <c r="B71" s="70"/>
      <c r="C71" s="68" t="s">
        <v>6</v>
      </c>
      <c r="D71" s="7"/>
      <c r="E71" s="61"/>
      <c r="F71" s="56"/>
      <c r="G71" s="56"/>
      <c r="H71" s="62"/>
      <c r="I71" s="8"/>
    </row>
    <row r="72" spans="2:9" ht="9" customHeight="1" x14ac:dyDescent="0.3">
      <c r="B72" s="70"/>
      <c r="C72" s="69"/>
      <c r="D72" s="7"/>
      <c r="E72" s="61"/>
      <c r="F72" s="56"/>
      <c r="G72" s="56"/>
      <c r="H72" s="62"/>
      <c r="I72" s="8"/>
    </row>
    <row r="73" spans="2:9" ht="9" customHeight="1" x14ac:dyDescent="0.3">
      <c r="B73" s="70"/>
      <c r="C73" s="69"/>
      <c r="D73" s="7"/>
      <c r="E73" s="61"/>
      <c r="F73" s="56"/>
      <c r="G73" s="56"/>
      <c r="H73" s="62"/>
      <c r="I73" s="8"/>
    </row>
    <row r="74" spans="2:9" ht="9" customHeight="1" x14ac:dyDescent="0.3">
      <c r="B74" s="70"/>
      <c r="C74" s="69"/>
      <c r="D74" s="7"/>
      <c r="E74" s="61"/>
      <c r="F74" s="56"/>
      <c r="G74" s="56"/>
      <c r="H74" s="62"/>
      <c r="I74" s="8"/>
    </row>
    <row r="75" spans="2:9" ht="9" customHeight="1" x14ac:dyDescent="0.3">
      <c r="B75" s="70"/>
      <c r="C75" s="69"/>
      <c r="D75" s="7"/>
      <c r="E75" s="61"/>
      <c r="F75" s="56"/>
      <c r="G75" s="56"/>
      <c r="H75" s="62"/>
      <c r="I75" s="8"/>
    </row>
    <row r="76" spans="2:9" ht="9" customHeight="1" x14ac:dyDescent="0.3">
      <c r="B76" s="70"/>
      <c r="C76" s="69"/>
      <c r="D76" s="7"/>
      <c r="E76" s="63"/>
      <c r="F76" s="64"/>
      <c r="G76" s="64"/>
      <c r="H76" s="65"/>
      <c r="I76" s="8"/>
    </row>
    <row r="77" spans="2:9" ht="9" customHeight="1" x14ac:dyDescent="0.3">
      <c r="B77" s="70"/>
      <c r="C77" s="69"/>
      <c r="D77" s="7"/>
      <c r="E77" s="7"/>
      <c r="F77" s="7"/>
      <c r="G77" s="7"/>
      <c r="H77" s="7"/>
      <c r="I77" s="8"/>
    </row>
    <row r="78" spans="2:9" ht="9" customHeight="1" x14ac:dyDescent="0.3">
      <c r="B78" s="70"/>
      <c r="C78" s="68" t="s">
        <v>5</v>
      </c>
      <c r="D78" s="7"/>
      <c r="E78" s="7"/>
      <c r="F78" s="66" t="s">
        <v>0</v>
      </c>
      <c r="G78" s="66" t="str">
        <f>IF(Paramètres!C7&lt;&gt;"",Paramètres!C7,"")</f>
        <v>2406SASNC035</v>
      </c>
      <c r="H78" s="7"/>
      <c r="I78" s="8"/>
    </row>
    <row r="79" spans="2:9" ht="9" customHeight="1" x14ac:dyDescent="0.3">
      <c r="B79" s="70"/>
      <c r="C79" s="69"/>
      <c r="D79" s="7"/>
      <c r="E79" s="7"/>
      <c r="F79" s="66"/>
      <c r="G79" s="66"/>
      <c r="H79" s="7"/>
      <c r="I79" s="8"/>
    </row>
    <row r="80" spans="2:9" ht="9" customHeight="1" x14ac:dyDescent="0.3">
      <c r="B80" s="70"/>
      <c r="C80" s="69"/>
      <c r="D80" s="7"/>
      <c r="E80" s="7"/>
      <c r="F80" s="66" t="s">
        <v>1</v>
      </c>
      <c r="G80" s="66" t="str">
        <f>IF(Paramètres!C13&lt;&gt;"",Paramètres!C13,"")</f>
        <v>26/04/2025</v>
      </c>
      <c r="H80" s="7"/>
      <c r="I80" s="8"/>
    </row>
    <row r="81" spans="2:9" ht="9" customHeight="1" x14ac:dyDescent="0.3">
      <c r="B81" s="70"/>
      <c r="C81" s="69"/>
      <c r="D81" s="7"/>
      <c r="E81" s="7"/>
      <c r="F81" s="66"/>
      <c r="G81" s="66"/>
      <c r="H81" s="7"/>
      <c r="I81" s="8"/>
    </row>
    <row r="82" spans="2:9" ht="9" customHeight="1" x14ac:dyDescent="0.3">
      <c r="B82" s="70"/>
      <c r="C82" s="69"/>
      <c r="D82" s="7"/>
      <c r="E82" s="7"/>
      <c r="F82" s="66" t="s">
        <v>2</v>
      </c>
      <c r="G82" s="66" t="str">
        <f>IF(Paramètres!C15&lt;&gt;"",Paramètres!C15,"")</f>
        <v>DCE</v>
      </c>
      <c r="H82" s="7"/>
      <c r="I82" s="8"/>
    </row>
    <row r="83" spans="2:9" ht="9" customHeight="1" x14ac:dyDescent="0.3">
      <c r="B83" s="70"/>
      <c r="C83" s="69"/>
      <c r="D83" s="7"/>
      <c r="E83" s="7"/>
      <c r="F83" s="66"/>
      <c r="G83" s="66"/>
      <c r="H83" s="7"/>
      <c r="I83" s="8"/>
    </row>
    <row r="84" spans="2:9" ht="9" customHeight="1" x14ac:dyDescent="0.3">
      <c r="B84" s="70"/>
      <c r="C84" s="69"/>
      <c r="D84" s="7"/>
      <c r="E84" s="7"/>
      <c r="F84" s="66" t="s">
        <v>3</v>
      </c>
      <c r="G84" s="66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66"/>
      <c r="G85" s="66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98"/>
  <sheetViews>
    <sheetView showGridLines="0" tabSelected="1" workbookViewId="0">
      <pane ySplit="3" topLeftCell="A4" activePane="bottomLeft" state="frozen"/>
      <selection pane="bottomLeft" activeCell="I9" sqref="I9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71" t="s">
        <v>25</v>
      </c>
      <c r="D3" s="71"/>
      <c r="E3" s="71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9.8" customHeight="1" x14ac:dyDescent="0.3">
      <c r="A4" s="7">
        <v>2</v>
      </c>
      <c r="B4" s="14" t="s">
        <v>37</v>
      </c>
      <c r="C4" s="72" t="s">
        <v>38</v>
      </c>
      <c r="D4" s="72"/>
      <c r="E4" s="72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39</v>
      </c>
    </row>
    <row r="7" spans="1:17" ht="22.2" customHeight="1" x14ac:dyDescent="0.3">
      <c r="A7" s="7">
        <v>3</v>
      </c>
      <c r="B7" s="16">
        <v>2</v>
      </c>
      <c r="C7" s="73" t="s">
        <v>40</v>
      </c>
      <c r="D7" s="73"/>
      <c r="E7" s="73"/>
      <c r="F7" s="17"/>
      <c r="G7" s="17"/>
      <c r="H7" s="17"/>
      <c r="I7" s="17"/>
      <c r="J7" s="18"/>
      <c r="K7" s="7"/>
    </row>
    <row r="8" spans="1:17" ht="18" customHeight="1" x14ac:dyDescent="0.3">
      <c r="A8" s="7">
        <v>4</v>
      </c>
      <c r="B8" s="16" t="s">
        <v>41</v>
      </c>
      <c r="C8" s="74" t="s">
        <v>42</v>
      </c>
      <c r="D8" s="74"/>
      <c r="E8" s="74"/>
      <c r="F8" s="19"/>
      <c r="G8" s="19"/>
      <c r="H8" s="19"/>
      <c r="I8" s="19"/>
      <c r="J8" s="20"/>
      <c r="K8" s="7"/>
    </row>
    <row r="9" spans="1:17" x14ac:dyDescent="0.3">
      <c r="A9" s="7">
        <v>9</v>
      </c>
      <c r="B9" s="21" t="s">
        <v>43</v>
      </c>
      <c r="C9" s="75" t="s">
        <v>44</v>
      </c>
      <c r="D9" s="76"/>
      <c r="E9" s="76"/>
      <c r="F9" s="23" t="s">
        <v>45</v>
      </c>
      <c r="G9" s="24">
        <f>ROUND(SUM(G10:G12), 2 )</f>
        <v>384</v>
      </c>
      <c r="H9" s="24"/>
      <c r="I9" s="25"/>
      <c r="J9" s="26">
        <f>IF(AND(G9= "",H9= ""), 0, ROUND(ROUND(I9, 2) * ROUND(IF(H9="",G9,H9),  2), 2))</f>
        <v>0</v>
      </c>
      <c r="K9" s="7"/>
      <c r="M9" s="27">
        <v>0.2</v>
      </c>
      <c r="Q9" s="7" t="str">
        <f>IF(H9= "", "", 1032)</f>
        <v/>
      </c>
    </row>
    <row r="10" spans="1:17" hidden="1" x14ac:dyDescent="0.3">
      <c r="A10" s="28" t="s">
        <v>47</v>
      </c>
      <c r="B10" s="22"/>
      <c r="C10" s="77" t="s">
        <v>46</v>
      </c>
      <c r="D10" s="77"/>
      <c r="E10" s="77"/>
      <c r="F10" s="77"/>
      <c r="G10" s="29">
        <v>144</v>
      </c>
      <c r="H10" s="30"/>
      <c r="J10" s="22"/>
    </row>
    <row r="11" spans="1:17" hidden="1" x14ac:dyDescent="0.3">
      <c r="A11" s="28" t="s">
        <v>49</v>
      </c>
      <c r="B11" s="22"/>
      <c r="C11" s="77" t="s">
        <v>48</v>
      </c>
      <c r="D11" s="77"/>
      <c r="E11" s="77"/>
      <c r="F11" s="77"/>
      <c r="G11" s="29">
        <v>150</v>
      </c>
      <c r="H11" s="30"/>
      <c r="J11" s="22"/>
    </row>
    <row r="12" spans="1:17" hidden="1" x14ac:dyDescent="0.3">
      <c r="A12" s="28" t="s">
        <v>51</v>
      </c>
      <c r="B12" s="22"/>
      <c r="C12" s="77" t="s">
        <v>50</v>
      </c>
      <c r="D12" s="77"/>
      <c r="E12" s="77"/>
      <c r="F12" s="77"/>
      <c r="G12" s="29">
        <v>90</v>
      </c>
      <c r="H12" s="30"/>
      <c r="J12" s="22"/>
    </row>
    <row r="13" spans="1:17" hidden="1" x14ac:dyDescent="0.3">
      <c r="G13" s="31">
        <f>G10</f>
        <v>144</v>
      </c>
      <c r="H13" s="31" t="str">
        <f>IF(H10= "", "", H10)</f>
        <v/>
      </c>
      <c r="J13" s="31">
        <f>IF(AND(G13= "",H13= ""), 0, ROUND(ROUND(I9, 2) * ROUND(IF(H13="",G13,H13),  2), 2))</f>
        <v>0</v>
      </c>
      <c r="K13" s="7">
        <f>K9</f>
        <v>0</v>
      </c>
      <c r="Q13" s="7">
        <f>IF(H9= "", 17657, "")</f>
        <v>17657</v>
      </c>
    </row>
    <row r="14" spans="1:17" hidden="1" x14ac:dyDescent="0.3">
      <c r="G14" s="31">
        <f>G11</f>
        <v>150</v>
      </c>
      <c r="H14" s="31" t="str">
        <f>IF(H11= "", "", H11)</f>
        <v/>
      </c>
      <c r="J14" s="31">
        <f>IF(AND(G14= "",H14= ""), 0, ROUND(ROUND(I9, 2) * ROUND(IF(H14="",G14,H14),  2), 2))</f>
        <v>0</v>
      </c>
      <c r="K14" s="7">
        <f>K9</f>
        <v>0</v>
      </c>
      <c r="Q14" s="7">
        <f>IF(H9= "", 17657, "")</f>
        <v>17657</v>
      </c>
    </row>
    <row r="15" spans="1:17" hidden="1" x14ac:dyDescent="0.3">
      <c r="G15" s="31">
        <f>G12</f>
        <v>90</v>
      </c>
      <c r="H15" s="31" t="str">
        <f>IF(H12= "", "", H12)</f>
        <v/>
      </c>
      <c r="J15" s="31">
        <f>IF(AND(G15= "",H15= ""), 0, ROUND(ROUND(I9, 2) * ROUND(IF(H15="",G15,H15),  2), 2))</f>
        <v>0</v>
      </c>
      <c r="K15" s="7">
        <f>K9</f>
        <v>0</v>
      </c>
      <c r="Q15" s="7">
        <f>IF(H9= "", 17657, "")</f>
        <v>17657</v>
      </c>
    </row>
    <row r="16" spans="1:17" hidden="1" x14ac:dyDescent="0.3">
      <c r="A16" s="7" t="s">
        <v>52</v>
      </c>
    </row>
    <row r="17" spans="1:17" hidden="1" x14ac:dyDescent="0.3">
      <c r="A17" s="7" t="s">
        <v>52</v>
      </c>
    </row>
    <row r="18" spans="1:17" ht="25.8" customHeight="1" x14ac:dyDescent="0.3">
      <c r="A18" s="7" t="s">
        <v>53</v>
      </c>
      <c r="B18" s="21"/>
      <c r="C18" s="7" t="s">
        <v>54</v>
      </c>
      <c r="G18" s="32">
        <v>54</v>
      </c>
      <c r="I18" s="33" t="s">
        <v>55</v>
      </c>
      <c r="J18" s="22"/>
    </row>
    <row r="19" spans="1:17" ht="51" hidden="1" x14ac:dyDescent="0.3">
      <c r="A19" s="7" t="s">
        <v>56</v>
      </c>
    </row>
    <row r="20" spans="1:17" ht="25.8" customHeight="1" x14ac:dyDescent="0.3">
      <c r="A20" s="7" t="s">
        <v>53</v>
      </c>
      <c r="B20" s="21"/>
      <c r="C20" s="7" t="s">
        <v>57</v>
      </c>
      <c r="G20" s="32">
        <v>60</v>
      </c>
      <c r="I20" s="33" t="s">
        <v>55</v>
      </c>
      <c r="J20" s="22"/>
    </row>
    <row r="21" spans="1:17" ht="51" hidden="1" x14ac:dyDescent="0.3">
      <c r="A21" s="7" t="s">
        <v>58</v>
      </c>
    </row>
    <row r="22" spans="1:17" x14ac:dyDescent="0.3">
      <c r="A22" s="7" t="s">
        <v>53</v>
      </c>
      <c r="B22" s="21"/>
      <c r="C22" s="7" t="s">
        <v>59</v>
      </c>
      <c r="G22" s="32">
        <v>90</v>
      </c>
      <c r="I22" s="33" t="s">
        <v>55</v>
      </c>
      <c r="J22" s="22"/>
    </row>
    <row r="23" spans="1:17" ht="51" hidden="1" x14ac:dyDescent="0.3">
      <c r="A23" s="7" t="s">
        <v>56</v>
      </c>
    </row>
    <row r="24" spans="1:17" x14ac:dyDescent="0.3">
      <c r="A24" s="7" t="s">
        <v>53</v>
      </c>
      <c r="B24" s="21"/>
      <c r="C24" s="7" t="s">
        <v>60</v>
      </c>
      <c r="G24" s="32">
        <v>90</v>
      </c>
      <c r="I24" s="33" t="s">
        <v>55</v>
      </c>
      <c r="J24" s="22"/>
    </row>
    <row r="25" spans="1:17" ht="51" hidden="1" x14ac:dyDescent="0.3">
      <c r="A25" s="7" t="s">
        <v>58</v>
      </c>
    </row>
    <row r="26" spans="1:17" x14ac:dyDescent="0.3">
      <c r="A26" s="7" t="s">
        <v>53</v>
      </c>
      <c r="B26" s="21"/>
      <c r="C26" s="7" t="s">
        <v>61</v>
      </c>
      <c r="G26" s="32">
        <v>90</v>
      </c>
      <c r="I26" s="33" t="s">
        <v>55</v>
      </c>
      <c r="J26" s="22"/>
    </row>
    <row r="27" spans="1:17" ht="40.799999999999997" hidden="1" x14ac:dyDescent="0.3">
      <c r="A27" s="7" t="s">
        <v>62</v>
      </c>
    </row>
    <row r="28" spans="1:17" hidden="1" x14ac:dyDescent="0.3">
      <c r="A28" s="7" t="s">
        <v>63</v>
      </c>
    </row>
    <row r="29" spans="1:17" x14ac:dyDescent="0.3">
      <c r="A29" s="7" t="s">
        <v>64</v>
      </c>
      <c r="B29" s="34"/>
      <c r="C29" s="78" t="s">
        <v>65</v>
      </c>
      <c r="D29" s="78"/>
      <c r="E29" s="78"/>
      <c r="F29" s="78"/>
      <c r="G29" s="78"/>
      <c r="H29" s="78"/>
      <c r="I29" s="78"/>
      <c r="J29" s="34"/>
    </row>
    <row r="30" spans="1:17" hidden="1" x14ac:dyDescent="0.3">
      <c r="A30" s="7" t="s">
        <v>66</v>
      </c>
    </row>
    <row r="31" spans="1:17" x14ac:dyDescent="0.3">
      <c r="A31" s="7">
        <v>9</v>
      </c>
      <c r="B31" s="21" t="s">
        <v>67</v>
      </c>
      <c r="C31" s="75" t="s">
        <v>68</v>
      </c>
      <c r="D31" s="76"/>
      <c r="E31" s="76"/>
      <c r="F31" s="23" t="s">
        <v>45</v>
      </c>
      <c r="G31" s="24">
        <f>ROUND(SUM(G32:G34), 2 )</f>
        <v>114</v>
      </c>
      <c r="H31" s="24"/>
      <c r="I31" s="25"/>
      <c r="J31" s="26">
        <f>IF(AND(G31= "",H31= ""), 0, ROUND(ROUND(I31, 2) * ROUND(IF(H31="",G31,H31),  2), 2))</f>
        <v>0</v>
      </c>
      <c r="K31" s="7"/>
      <c r="M31" s="27">
        <v>0.2</v>
      </c>
      <c r="Q31" s="7" t="str">
        <f>IF(H31= "", "", 1032)</f>
        <v/>
      </c>
    </row>
    <row r="32" spans="1:17" hidden="1" x14ac:dyDescent="0.3">
      <c r="A32" s="28" t="s">
        <v>47</v>
      </c>
      <c r="B32" s="22"/>
      <c r="C32" s="77" t="s">
        <v>46</v>
      </c>
      <c r="D32" s="77"/>
      <c r="E32" s="77"/>
      <c r="F32" s="77"/>
      <c r="G32" s="29">
        <v>27</v>
      </c>
      <c r="H32" s="30"/>
      <c r="J32" s="22"/>
    </row>
    <row r="33" spans="1:17" hidden="1" x14ac:dyDescent="0.3">
      <c r="A33" s="28" t="s">
        <v>49</v>
      </c>
      <c r="B33" s="22"/>
      <c r="C33" s="77" t="s">
        <v>48</v>
      </c>
      <c r="D33" s="77"/>
      <c r="E33" s="77"/>
      <c r="F33" s="77"/>
      <c r="G33" s="29">
        <v>27</v>
      </c>
      <c r="H33" s="30"/>
      <c r="J33" s="22"/>
    </row>
    <row r="34" spans="1:17" hidden="1" x14ac:dyDescent="0.3">
      <c r="A34" s="28" t="s">
        <v>51</v>
      </c>
      <c r="B34" s="22"/>
      <c r="C34" s="77" t="s">
        <v>50</v>
      </c>
      <c r="D34" s="77"/>
      <c r="E34" s="77"/>
      <c r="F34" s="77"/>
      <c r="G34" s="29">
        <v>60</v>
      </c>
      <c r="H34" s="30"/>
      <c r="J34" s="22"/>
    </row>
    <row r="35" spans="1:17" hidden="1" x14ac:dyDescent="0.3">
      <c r="G35" s="31">
        <f>G32</f>
        <v>27</v>
      </c>
      <c r="H35" s="31" t="str">
        <f>IF(H32= "", "", H32)</f>
        <v/>
      </c>
      <c r="J35" s="31">
        <f>IF(AND(G35= "",H35= ""), 0, ROUND(ROUND(I31, 2) * ROUND(IF(H35="",G35,H35),  2), 2))</f>
        <v>0</v>
      </c>
      <c r="K35" s="7">
        <f>K31</f>
        <v>0</v>
      </c>
      <c r="Q35" s="7">
        <f>IF(H31= "", 17657, "")</f>
        <v>17657</v>
      </c>
    </row>
    <row r="36" spans="1:17" hidden="1" x14ac:dyDescent="0.3">
      <c r="G36" s="31">
        <f>G33</f>
        <v>27</v>
      </c>
      <c r="H36" s="31" t="str">
        <f>IF(H33= "", "", H33)</f>
        <v/>
      </c>
      <c r="J36" s="31">
        <f>IF(AND(G36= "",H36= ""), 0, ROUND(ROUND(I31, 2) * ROUND(IF(H36="",G36,H36),  2), 2))</f>
        <v>0</v>
      </c>
      <c r="K36" s="7">
        <f>K31</f>
        <v>0</v>
      </c>
      <c r="Q36" s="7">
        <f>IF(H31= "", 17657, "")</f>
        <v>17657</v>
      </c>
    </row>
    <row r="37" spans="1:17" hidden="1" x14ac:dyDescent="0.3">
      <c r="G37" s="31">
        <f>G34</f>
        <v>60</v>
      </c>
      <c r="H37" s="31" t="str">
        <f>IF(H34= "", "", H34)</f>
        <v/>
      </c>
      <c r="J37" s="31">
        <f>IF(AND(G37= "",H37= ""), 0, ROUND(ROUND(I31, 2) * ROUND(IF(H37="",G37,H37),  2), 2))</f>
        <v>0</v>
      </c>
      <c r="K37" s="7">
        <f>K31</f>
        <v>0</v>
      </c>
      <c r="Q37" s="7">
        <f>IF(H31= "", 17657, "")</f>
        <v>17657</v>
      </c>
    </row>
    <row r="38" spans="1:17" hidden="1" x14ac:dyDescent="0.3">
      <c r="A38" s="7" t="s">
        <v>52</v>
      </c>
    </row>
    <row r="39" spans="1:17" hidden="1" x14ac:dyDescent="0.3">
      <c r="A39" s="7" t="s">
        <v>52</v>
      </c>
    </row>
    <row r="40" spans="1:17" ht="25.8" customHeight="1" x14ac:dyDescent="0.3">
      <c r="A40" s="7" t="s">
        <v>53</v>
      </c>
      <c r="B40" s="21"/>
      <c r="C40" s="7" t="s">
        <v>69</v>
      </c>
      <c r="G40" s="32">
        <v>18</v>
      </c>
      <c r="I40" s="33" t="s">
        <v>55</v>
      </c>
      <c r="J40" s="22"/>
    </row>
    <row r="41" spans="1:17" ht="51" hidden="1" x14ac:dyDescent="0.3">
      <c r="A41" s="7" t="s">
        <v>56</v>
      </c>
    </row>
    <row r="42" spans="1:17" ht="25.8" customHeight="1" x14ac:dyDescent="0.3">
      <c r="A42" s="7" t="s">
        <v>53</v>
      </c>
      <c r="B42" s="21"/>
      <c r="C42" s="7" t="s">
        <v>70</v>
      </c>
      <c r="G42" s="32">
        <v>18</v>
      </c>
      <c r="I42" s="33" t="s">
        <v>55</v>
      </c>
      <c r="J42" s="22"/>
    </row>
    <row r="43" spans="1:17" ht="51" hidden="1" x14ac:dyDescent="0.3">
      <c r="A43" s="7" t="s">
        <v>58</v>
      </c>
    </row>
    <row r="44" spans="1:17" ht="24.75" customHeight="1" x14ac:dyDescent="0.3">
      <c r="A44" s="7" t="s">
        <v>53</v>
      </c>
      <c r="B44" s="21"/>
      <c r="C44" s="7" t="s">
        <v>71</v>
      </c>
      <c r="G44" s="32">
        <v>9</v>
      </c>
      <c r="I44" s="33" t="s">
        <v>55</v>
      </c>
      <c r="J44" s="22"/>
    </row>
    <row r="45" spans="1:17" ht="51" hidden="1" x14ac:dyDescent="0.3">
      <c r="A45" s="7" t="s">
        <v>58</v>
      </c>
    </row>
    <row r="46" spans="1:17" ht="24.75" customHeight="1" x14ac:dyDescent="0.3">
      <c r="A46" s="7" t="s">
        <v>53</v>
      </c>
      <c r="B46" s="21"/>
      <c r="C46" s="7" t="s">
        <v>72</v>
      </c>
      <c r="G46" s="32">
        <v>9</v>
      </c>
      <c r="I46" s="33" t="s">
        <v>55</v>
      </c>
      <c r="J46" s="22"/>
    </row>
    <row r="47" spans="1:17" ht="51" hidden="1" x14ac:dyDescent="0.3">
      <c r="A47" s="7" t="s">
        <v>56</v>
      </c>
    </row>
    <row r="48" spans="1:17" x14ac:dyDescent="0.3">
      <c r="A48" s="7" t="s">
        <v>53</v>
      </c>
      <c r="B48" s="21"/>
      <c r="C48" s="7" t="s">
        <v>73</v>
      </c>
      <c r="G48" s="32">
        <v>60</v>
      </c>
      <c r="I48" s="33" t="s">
        <v>55</v>
      </c>
      <c r="J48" s="22"/>
    </row>
    <row r="49" spans="1:17" ht="40.799999999999997" hidden="1" x14ac:dyDescent="0.3">
      <c r="A49" s="7" t="s">
        <v>62</v>
      </c>
    </row>
    <row r="50" spans="1:17" hidden="1" x14ac:dyDescent="0.3">
      <c r="A50" s="7" t="s">
        <v>63</v>
      </c>
    </row>
    <row r="51" spans="1:17" x14ac:dyDescent="0.3">
      <c r="A51" s="7" t="s">
        <v>64</v>
      </c>
      <c r="B51" s="34"/>
      <c r="C51" s="78" t="s">
        <v>74</v>
      </c>
      <c r="D51" s="78"/>
      <c r="E51" s="78"/>
      <c r="F51" s="78"/>
      <c r="G51" s="78"/>
      <c r="H51" s="78"/>
      <c r="I51" s="78"/>
      <c r="J51" s="34"/>
    </row>
    <row r="52" spans="1:17" hidden="1" x14ac:dyDescent="0.3">
      <c r="A52" s="7" t="s">
        <v>66</v>
      </c>
    </row>
    <row r="53" spans="1:17" x14ac:dyDescent="0.3">
      <c r="A53" s="7">
        <v>9</v>
      </c>
      <c r="B53" s="21" t="s">
        <v>75</v>
      </c>
      <c r="C53" s="75" t="s">
        <v>76</v>
      </c>
      <c r="D53" s="76"/>
      <c r="E53" s="76"/>
      <c r="F53" s="23" t="s">
        <v>45</v>
      </c>
      <c r="G53" s="24">
        <f>ROUND(SUM(G54:G56), 2 )</f>
        <v>57</v>
      </c>
      <c r="H53" s="24"/>
      <c r="I53" s="25"/>
      <c r="J53" s="26">
        <f>IF(AND(G53= "",H53= ""), 0, ROUND(ROUND(I53, 2) * ROUND(IF(H53="",G53,H53),  2), 2))</f>
        <v>0</v>
      </c>
      <c r="K53" s="7"/>
      <c r="M53" s="27">
        <v>0.2</v>
      </c>
      <c r="Q53" s="7" t="str">
        <f>IF(H53= "", "", 1032)</f>
        <v/>
      </c>
    </row>
    <row r="54" spans="1:17" hidden="1" x14ac:dyDescent="0.3">
      <c r="A54" s="28" t="s">
        <v>47</v>
      </c>
      <c r="B54" s="22"/>
      <c r="C54" s="77" t="s">
        <v>46</v>
      </c>
      <c r="D54" s="77"/>
      <c r="E54" s="77"/>
      <c r="F54" s="77"/>
      <c r="G54" s="29">
        <v>13.5</v>
      </c>
      <c r="H54" s="30"/>
      <c r="J54" s="22"/>
    </row>
    <row r="55" spans="1:17" hidden="1" x14ac:dyDescent="0.3">
      <c r="A55" s="28" t="s">
        <v>49</v>
      </c>
      <c r="B55" s="22"/>
      <c r="C55" s="77" t="s">
        <v>48</v>
      </c>
      <c r="D55" s="77"/>
      <c r="E55" s="77"/>
      <c r="F55" s="77"/>
      <c r="G55" s="29">
        <v>13.5</v>
      </c>
      <c r="H55" s="30"/>
      <c r="J55" s="22"/>
    </row>
    <row r="56" spans="1:17" hidden="1" x14ac:dyDescent="0.3">
      <c r="A56" s="28" t="s">
        <v>51</v>
      </c>
      <c r="B56" s="22"/>
      <c r="C56" s="77" t="s">
        <v>50</v>
      </c>
      <c r="D56" s="77"/>
      <c r="E56" s="77"/>
      <c r="F56" s="77"/>
      <c r="G56" s="29">
        <v>30</v>
      </c>
      <c r="H56" s="30"/>
      <c r="J56" s="22"/>
    </row>
    <row r="57" spans="1:17" hidden="1" x14ac:dyDescent="0.3">
      <c r="G57" s="31">
        <f>G54</f>
        <v>13.5</v>
      </c>
      <c r="H57" s="31" t="str">
        <f>IF(H54= "", "", H54)</f>
        <v/>
      </c>
      <c r="J57" s="31">
        <f>IF(AND(G57= "",H57= ""), 0, ROUND(ROUND(I53, 2) * ROUND(IF(H57="",G57,H57),  2), 2))</f>
        <v>0</v>
      </c>
      <c r="K57" s="7">
        <f>K53</f>
        <v>0</v>
      </c>
      <c r="Q57" s="7">
        <f>IF(H53= "", 17657, "")</f>
        <v>17657</v>
      </c>
    </row>
    <row r="58" spans="1:17" hidden="1" x14ac:dyDescent="0.3">
      <c r="G58" s="31">
        <f>G55</f>
        <v>13.5</v>
      </c>
      <c r="H58" s="31" t="str">
        <f>IF(H55= "", "", H55)</f>
        <v/>
      </c>
      <c r="J58" s="31">
        <f>IF(AND(G58= "",H58= ""), 0, ROUND(ROUND(I53, 2) * ROUND(IF(H58="",G58,H58),  2), 2))</f>
        <v>0</v>
      </c>
      <c r="K58" s="7">
        <f>K53</f>
        <v>0</v>
      </c>
      <c r="Q58" s="7">
        <f>IF(H53= "", 17657, "")</f>
        <v>17657</v>
      </c>
    </row>
    <row r="59" spans="1:17" hidden="1" x14ac:dyDescent="0.3">
      <c r="G59" s="31">
        <f>G56</f>
        <v>30</v>
      </c>
      <c r="H59" s="31" t="str">
        <f>IF(H56= "", "", H56)</f>
        <v/>
      </c>
      <c r="J59" s="31">
        <f>IF(AND(G59= "",H59= ""), 0, ROUND(ROUND(I53, 2) * ROUND(IF(H59="",G59,H59),  2), 2))</f>
        <v>0</v>
      </c>
      <c r="K59" s="7">
        <f>K53</f>
        <v>0</v>
      </c>
      <c r="Q59" s="7">
        <f>IF(H53= "", 17657, "")</f>
        <v>17657</v>
      </c>
    </row>
    <row r="60" spans="1:17" ht="25.8" customHeight="1" x14ac:dyDescent="0.3">
      <c r="A60" s="7" t="s">
        <v>53</v>
      </c>
      <c r="B60" s="21"/>
      <c r="C60" s="7" t="s">
        <v>77</v>
      </c>
      <c r="G60" s="32">
        <v>9</v>
      </c>
      <c r="I60" s="33" t="s">
        <v>55</v>
      </c>
      <c r="J60" s="22"/>
    </row>
    <row r="61" spans="1:17" ht="51" hidden="1" x14ac:dyDescent="0.3">
      <c r="A61" s="7" t="s">
        <v>56</v>
      </c>
    </row>
    <row r="62" spans="1:17" ht="25.8" customHeight="1" x14ac:dyDescent="0.3">
      <c r="A62" s="7" t="s">
        <v>53</v>
      </c>
      <c r="B62" s="21"/>
      <c r="C62" s="7" t="s">
        <v>78</v>
      </c>
      <c r="G62" s="32">
        <v>9</v>
      </c>
      <c r="I62" s="33" t="s">
        <v>55</v>
      </c>
      <c r="J62" s="22"/>
    </row>
    <row r="63" spans="1:17" ht="51" hidden="1" x14ac:dyDescent="0.3">
      <c r="A63" s="7" t="s">
        <v>58</v>
      </c>
    </row>
    <row r="64" spans="1:17" x14ac:dyDescent="0.3">
      <c r="A64" s="7" t="s">
        <v>53</v>
      </c>
      <c r="B64" s="21"/>
      <c r="C64" s="7" t="s">
        <v>79</v>
      </c>
      <c r="G64" s="32">
        <v>4.5</v>
      </c>
      <c r="I64" s="33" t="s">
        <v>55</v>
      </c>
      <c r="J64" s="22"/>
    </row>
    <row r="65" spans="1:17" ht="51" hidden="1" x14ac:dyDescent="0.3">
      <c r="A65" s="7" t="s">
        <v>56</v>
      </c>
    </row>
    <row r="66" spans="1:17" x14ac:dyDescent="0.3">
      <c r="A66" s="7" t="s">
        <v>53</v>
      </c>
      <c r="B66" s="21"/>
      <c r="C66" s="7" t="s">
        <v>80</v>
      </c>
      <c r="G66" s="32">
        <v>4.5</v>
      </c>
      <c r="I66" s="33" t="s">
        <v>55</v>
      </c>
      <c r="J66" s="22"/>
    </row>
    <row r="67" spans="1:17" ht="51" hidden="1" x14ac:dyDescent="0.3">
      <c r="A67" s="7" t="s">
        <v>58</v>
      </c>
    </row>
    <row r="68" spans="1:17" x14ac:dyDescent="0.3">
      <c r="A68" s="7" t="s">
        <v>53</v>
      </c>
      <c r="B68" s="21"/>
      <c r="C68" s="7" t="s">
        <v>81</v>
      </c>
      <c r="G68" s="32">
        <v>30</v>
      </c>
      <c r="I68" s="33" t="s">
        <v>55</v>
      </c>
      <c r="J68" s="22"/>
    </row>
    <row r="69" spans="1:17" ht="40.799999999999997" hidden="1" x14ac:dyDescent="0.3">
      <c r="A69" s="7" t="s">
        <v>62</v>
      </c>
    </row>
    <row r="70" spans="1:17" hidden="1" x14ac:dyDescent="0.3">
      <c r="A70" s="7" t="s">
        <v>52</v>
      </c>
    </row>
    <row r="71" spans="1:17" hidden="1" x14ac:dyDescent="0.3">
      <c r="A71" s="7" t="s">
        <v>52</v>
      </c>
    </row>
    <row r="72" spans="1:17" hidden="1" x14ac:dyDescent="0.3">
      <c r="A72" s="7" t="s">
        <v>63</v>
      </c>
    </row>
    <row r="73" spans="1:17" x14ac:dyDescent="0.3">
      <c r="A73" s="7" t="s">
        <v>64</v>
      </c>
      <c r="B73" s="34"/>
      <c r="C73" s="78" t="s">
        <v>74</v>
      </c>
      <c r="D73" s="78"/>
      <c r="E73" s="78"/>
      <c r="F73" s="78"/>
      <c r="G73" s="78"/>
      <c r="H73" s="78"/>
      <c r="I73" s="78"/>
      <c r="J73" s="34"/>
    </row>
    <row r="74" spans="1:17" hidden="1" x14ac:dyDescent="0.3">
      <c r="A74" s="7" t="s">
        <v>66</v>
      </c>
    </row>
    <row r="75" spans="1:17" hidden="1" x14ac:dyDescent="0.3">
      <c r="A75" s="7" t="s">
        <v>82</v>
      </c>
    </row>
    <row r="76" spans="1:17" ht="18" customHeight="1" x14ac:dyDescent="0.3">
      <c r="A76" s="7">
        <v>4</v>
      </c>
      <c r="B76" s="16" t="s">
        <v>83</v>
      </c>
      <c r="C76" s="74" t="s">
        <v>84</v>
      </c>
      <c r="D76" s="74"/>
      <c r="E76" s="74"/>
      <c r="F76" s="19"/>
      <c r="G76" s="19"/>
      <c r="H76" s="19"/>
      <c r="I76" s="19"/>
      <c r="J76" s="20"/>
      <c r="K76" s="7"/>
    </row>
    <row r="77" spans="1:17" x14ac:dyDescent="0.3">
      <c r="A77" s="7">
        <v>9</v>
      </c>
      <c r="B77" s="21" t="s">
        <v>85</v>
      </c>
      <c r="C77" s="75" t="s">
        <v>86</v>
      </c>
      <c r="D77" s="76"/>
      <c r="E77" s="76"/>
      <c r="F77" s="23" t="s">
        <v>12</v>
      </c>
      <c r="G77" s="35">
        <f>ROUND(SUM(G78:G80), 0 )</f>
        <v>9</v>
      </c>
      <c r="H77" s="35"/>
      <c r="I77" s="25"/>
      <c r="J77" s="26">
        <f>IF(AND(G77= "",H77= ""), 0, ROUND(ROUND(I77, 2) * ROUND(IF(H77="",G77,H77),  0), 2))</f>
        <v>0</v>
      </c>
      <c r="K77" s="7"/>
      <c r="M77" s="27">
        <v>0.2</v>
      </c>
      <c r="Q77" s="7" t="str">
        <f>IF(H77= "", "", 1032)</f>
        <v/>
      </c>
    </row>
    <row r="78" spans="1:17" hidden="1" x14ac:dyDescent="0.3">
      <c r="A78" s="28" t="s">
        <v>88</v>
      </c>
      <c r="B78" s="22"/>
      <c r="C78" s="77" t="s">
        <v>87</v>
      </c>
      <c r="D78" s="77"/>
      <c r="E78" s="77"/>
      <c r="F78" s="77"/>
      <c r="G78" s="36">
        <v>5</v>
      </c>
      <c r="H78" s="30"/>
      <c r="J78" s="22"/>
    </row>
    <row r="79" spans="1:17" hidden="1" x14ac:dyDescent="0.3">
      <c r="A79" s="28" t="s">
        <v>90</v>
      </c>
      <c r="B79" s="22"/>
      <c r="C79" s="77" t="s">
        <v>89</v>
      </c>
      <c r="D79" s="77"/>
      <c r="E79" s="77"/>
      <c r="F79" s="77"/>
      <c r="G79" s="36">
        <v>2</v>
      </c>
      <c r="H79" s="30"/>
      <c r="J79" s="22"/>
    </row>
    <row r="80" spans="1:17" hidden="1" x14ac:dyDescent="0.3">
      <c r="A80" s="28" t="s">
        <v>92</v>
      </c>
      <c r="B80" s="22"/>
      <c r="C80" s="77" t="s">
        <v>91</v>
      </c>
      <c r="D80" s="77"/>
      <c r="E80" s="77"/>
      <c r="F80" s="77"/>
      <c r="G80" s="36">
        <v>2</v>
      </c>
      <c r="H80" s="30"/>
      <c r="J80" s="22"/>
    </row>
    <row r="81" spans="1:17" hidden="1" x14ac:dyDescent="0.3">
      <c r="G81" s="31">
        <f>G78</f>
        <v>5</v>
      </c>
      <c r="H81" s="31" t="str">
        <f>IF(H78= "", "", H78)</f>
        <v/>
      </c>
      <c r="J81" s="31">
        <f>IF(AND(G81= "",H81= ""), 0, ROUND(ROUND(I77, 2) * ROUND(IF(H81="",G81,H81),  0), 2))</f>
        <v>0</v>
      </c>
      <c r="K81" s="7">
        <f>K77</f>
        <v>0</v>
      </c>
      <c r="Q81" s="7">
        <f>IF(H77= "", 17657, "")</f>
        <v>17657</v>
      </c>
    </row>
    <row r="82" spans="1:17" hidden="1" x14ac:dyDescent="0.3">
      <c r="G82" s="31">
        <f>G79</f>
        <v>2</v>
      </c>
      <c r="H82" s="31" t="str">
        <f>IF(H79= "", "", H79)</f>
        <v/>
      </c>
      <c r="J82" s="31">
        <f>IF(AND(G82= "",H82= ""), 0, ROUND(ROUND(I77, 2) * ROUND(IF(H82="",G82,H82),  0), 2))</f>
        <v>0</v>
      </c>
      <c r="K82" s="7">
        <f>K77</f>
        <v>0</v>
      </c>
      <c r="Q82" s="7">
        <f>IF(H77= "", 17657, "")</f>
        <v>17657</v>
      </c>
    </row>
    <row r="83" spans="1:17" hidden="1" x14ac:dyDescent="0.3">
      <c r="G83" s="31">
        <f>G80</f>
        <v>2</v>
      </c>
      <c r="H83" s="31" t="str">
        <f>IF(H80= "", "", H80)</f>
        <v/>
      </c>
      <c r="J83" s="31">
        <f>IF(AND(G83= "",H83= ""), 0, ROUND(ROUND(I77, 2) * ROUND(IF(H83="",G83,H83),  0), 2))</f>
        <v>0</v>
      </c>
      <c r="K83" s="7">
        <f>K77</f>
        <v>0</v>
      </c>
      <c r="Q83" s="7">
        <f>IF(H77= "", 17657, "")</f>
        <v>17657</v>
      </c>
    </row>
    <row r="84" spans="1:17" hidden="1" x14ac:dyDescent="0.3">
      <c r="A84" s="7" t="s">
        <v>52</v>
      </c>
    </row>
    <row r="85" spans="1:17" hidden="1" x14ac:dyDescent="0.3">
      <c r="A85" s="7" t="s">
        <v>52</v>
      </c>
    </row>
    <row r="86" spans="1:17" x14ac:dyDescent="0.3">
      <c r="A86" s="7" t="s">
        <v>53</v>
      </c>
      <c r="B86" s="21"/>
      <c r="C86" s="7" t="s">
        <v>93</v>
      </c>
      <c r="G86" s="37">
        <v>2</v>
      </c>
      <c r="I86" s="38" t="s">
        <v>94</v>
      </c>
      <c r="J86" s="22"/>
    </row>
    <row r="87" spans="1:17" ht="61.2" hidden="1" x14ac:dyDescent="0.3">
      <c r="A87" s="7" t="s">
        <v>95</v>
      </c>
    </row>
    <row r="88" spans="1:17" x14ac:dyDescent="0.3">
      <c r="A88" s="7" t="s">
        <v>53</v>
      </c>
      <c r="B88" s="21"/>
      <c r="C88" s="7" t="s">
        <v>96</v>
      </c>
      <c r="G88" s="37">
        <v>2</v>
      </c>
      <c r="I88" s="38" t="s">
        <v>94</v>
      </c>
      <c r="J88" s="22"/>
    </row>
    <row r="89" spans="1:17" ht="51" hidden="1" x14ac:dyDescent="0.3">
      <c r="A89" s="7" t="s">
        <v>97</v>
      </c>
    </row>
    <row r="90" spans="1:17" x14ac:dyDescent="0.3">
      <c r="A90" s="7" t="s">
        <v>53</v>
      </c>
      <c r="B90" s="21"/>
      <c r="C90" s="7" t="s">
        <v>98</v>
      </c>
      <c r="G90" s="37">
        <v>5</v>
      </c>
      <c r="I90" s="38" t="s">
        <v>94</v>
      </c>
      <c r="J90" s="22"/>
    </row>
    <row r="91" spans="1:17" ht="40.799999999999997" hidden="1" x14ac:dyDescent="0.3">
      <c r="A91" s="7" t="s">
        <v>99</v>
      </c>
    </row>
    <row r="92" spans="1:17" hidden="1" x14ac:dyDescent="0.3">
      <c r="A92" s="7" t="s">
        <v>63</v>
      </c>
    </row>
    <row r="93" spans="1:17" x14ac:dyDescent="0.3">
      <c r="A93" s="7" t="s">
        <v>64</v>
      </c>
      <c r="B93" s="34"/>
      <c r="C93" s="78" t="s">
        <v>100</v>
      </c>
      <c r="D93" s="78"/>
      <c r="E93" s="78"/>
      <c r="F93" s="78"/>
      <c r="G93" s="78"/>
      <c r="H93" s="78"/>
      <c r="I93" s="78"/>
      <c r="J93" s="34"/>
    </row>
    <row r="94" spans="1:17" hidden="1" x14ac:dyDescent="0.3">
      <c r="A94" s="7" t="s">
        <v>66</v>
      </c>
    </row>
    <row r="95" spans="1:17" x14ac:dyDescent="0.3">
      <c r="A95" s="7">
        <v>9</v>
      </c>
      <c r="B95" s="21" t="s">
        <v>101</v>
      </c>
      <c r="C95" s="75" t="s">
        <v>102</v>
      </c>
      <c r="D95" s="76"/>
      <c r="E95" s="76"/>
      <c r="F95" s="23" t="s">
        <v>12</v>
      </c>
      <c r="G95" s="35">
        <f>ROUND(SUM(G96:G97), 0 )</f>
        <v>4</v>
      </c>
      <c r="H95" s="35"/>
      <c r="I95" s="25"/>
      <c r="J95" s="26">
        <f>IF(AND(G95= "",H95= ""), 0, ROUND(ROUND(I95, 2) * ROUND(IF(H95="",G95,H95),  0), 2))</f>
        <v>0</v>
      </c>
      <c r="K95" s="7"/>
      <c r="M95" s="27">
        <v>0.2</v>
      </c>
      <c r="Q95" s="7" t="str">
        <f>IF(H95= "", "", 1032)</f>
        <v/>
      </c>
    </row>
    <row r="96" spans="1:17" hidden="1" x14ac:dyDescent="0.3">
      <c r="A96" s="28" t="s">
        <v>104</v>
      </c>
      <c r="B96" s="22"/>
      <c r="C96" s="77" t="s">
        <v>103</v>
      </c>
      <c r="D96" s="77"/>
      <c r="E96" s="77"/>
      <c r="F96" s="77"/>
      <c r="G96" s="36">
        <v>2</v>
      </c>
      <c r="H96" s="30"/>
      <c r="J96" s="22"/>
    </row>
    <row r="97" spans="1:17" hidden="1" x14ac:dyDescent="0.3">
      <c r="A97" s="28" t="s">
        <v>106</v>
      </c>
      <c r="B97" s="22"/>
      <c r="C97" s="77" t="s">
        <v>105</v>
      </c>
      <c r="D97" s="77"/>
      <c r="E97" s="77"/>
      <c r="F97" s="77"/>
      <c r="G97" s="36">
        <v>2</v>
      </c>
      <c r="H97" s="30"/>
      <c r="J97" s="22"/>
    </row>
    <row r="98" spans="1:17" hidden="1" x14ac:dyDescent="0.3">
      <c r="G98" s="31">
        <f>G96</f>
        <v>2</v>
      </c>
      <c r="H98" s="31" t="str">
        <f>IF(H96= "", "", H96)</f>
        <v/>
      </c>
      <c r="J98" s="31">
        <f>IF(AND(G98= "",H98= ""), 0, ROUND(ROUND(I95, 2) * ROUND(IF(H98="",G98,H98),  0), 2))</f>
        <v>0</v>
      </c>
      <c r="K98" s="7">
        <f>K95</f>
        <v>0</v>
      </c>
      <c r="Q98" s="7">
        <f>IF(H95= "", 17657, "")</f>
        <v>17657</v>
      </c>
    </row>
    <row r="99" spans="1:17" hidden="1" x14ac:dyDescent="0.3">
      <c r="G99" s="31">
        <f>G97</f>
        <v>2</v>
      </c>
      <c r="H99" s="31" t="str">
        <f>IF(H97= "", "", H97)</f>
        <v/>
      </c>
      <c r="J99" s="31">
        <f>IF(AND(G99= "",H99= ""), 0, ROUND(ROUND(I95, 2) * ROUND(IF(H99="",G99,H99),  0), 2))</f>
        <v>0</v>
      </c>
      <c r="K99" s="7">
        <f>K95</f>
        <v>0</v>
      </c>
      <c r="Q99" s="7">
        <f>IF(H95= "", 17657, "")</f>
        <v>17657</v>
      </c>
    </row>
    <row r="100" spans="1:17" hidden="1" x14ac:dyDescent="0.3">
      <c r="A100" s="7" t="s">
        <v>52</v>
      </c>
    </row>
    <row r="101" spans="1:17" hidden="1" x14ac:dyDescent="0.3">
      <c r="A101" s="7" t="s">
        <v>52</v>
      </c>
    </row>
    <row r="102" spans="1:17" x14ac:dyDescent="0.3">
      <c r="A102" s="7" t="s">
        <v>53</v>
      </c>
      <c r="B102" s="21"/>
      <c r="C102" s="7" t="s">
        <v>107</v>
      </c>
      <c r="G102" s="37">
        <v>2</v>
      </c>
      <c r="I102" s="38" t="s">
        <v>94</v>
      </c>
      <c r="J102" s="22"/>
    </row>
    <row r="103" spans="1:17" ht="61.2" hidden="1" x14ac:dyDescent="0.3">
      <c r="A103" s="7" t="s">
        <v>108</v>
      </c>
    </row>
    <row r="104" spans="1:17" x14ac:dyDescent="0.3">
      <c r="A104" s="7" t="s">
        <v>53</v>
      </c>
      <c r="B104" s="21"/>
      <c r="C104" s="7" t="s">
        <v>109</v>
      </c>
      <c r="G104" s="37">
        <v>2</v>
      </c>
      <c r="I104" s="38" t="s">
        <v>94</v>
      </c>
      <c r="J104" s="22"/>
    </row>
    <row r="105" spans="1:17" ht="61.2" hidden="1" x14ac:dyDescent="0.3">
      <c r="A105" s="7" t="s">
        <v>110</v>
      </c>
    </row>
    <row r="106" spans="1:17" hidden="1" x14ac:dyDescent="0.3">
      <c r="A106" s="7" t="s">
        <v>63</v>
      </c>
    </row>
    <row r="107" spans="1:17" x14ac:dyDescent="0.3">
      <c r="A107" s="7" t="s">
        <v>64</v>
      </c>
      <c r="B107" s="34"/>
      <c r="C107" s="78" t="s">
        <v>100</v>
      </c>
      <c r="D107" s="78"/>
      <c r="E107" s="78"/>
      <c r="F107" s="78"/>
      <c r="G107" s="78"/>
      <c r="H107" s="78"/>
      <c r="I107" s="78"/>
      <c r="J107" s="34"/>
    </row>
    <row r="108" spans="1:17" hidden="1" x14ac:dyDescent="0.3">
      <c r="A108" s="7" t="s">
        <v>66</v>
      </c>
    </row>
    <row r="109" spans="1:17" x14ac:dyDescent="0.3">
      <c r="A109" s="7">
        <v>9</v>
      </c>
      <c r="B109" s="21" t="s">
        <v>111</v>
      </c>
      <c r="C109" s="75" t="s">
        <v>112</v>
      </c>
      <c r="D109" s="76"/>
      <c r="E109" s="76"/>
      <c r="F109" s="23" t="s">
        <v>45</v>
      </c>
      <c r="G109" s="24">
        <f>ROUND(SUM(G110:G111), 2 )</f>
        <v>34</v>
      </c>
      <c r="H109" s="24"/>
      <c r="I109" s="25"/>
      <c r="J109" s="26">
        <f>IF(AND(G109= "",H109= ""), 0, ROUND(ROUND(I109, 2) * ROUND(IF(H109="",G109,H109),  2), 2))</f>
        <v>0</v>
      </c>
      <c r="K109" s="7"/>
      <c r="M109" s="27">
        <v>0.2</v>
      </c>
      <c r="Q109" s="7" t="str">
        <f>IF(H109= "", "", 1032)</f>
        <v/>
      </c>
    </row>
    <row r="110" spans="1:17" hidden="1" x14ac:dyDescent="0.3">
      <c r="A110" s="28" t="s">
        <v>114</v>
      </c>
      <c r="B110" s="22"/>
      <c r="C110" s="77" t="s">
        <v>113</v>
      </c>
      <c r="D110" s="77"/>
      <c r="E110" s="77"/>
      <c r="F110" s="77"/>
      <c r="G110" s="29">
        <v>30</v>
      </c>
      <c r="H110" s="30"/>
      <c r="J110" s="22"/>
    </row>
    <row r="111" spans="1:17" hidden="1" x14ac:dyDescent="0.3">
      <c r="A111" s="28" t="s">
        <v>51</v>
      </c>
      <c r="B111" s="22"/>
      <c r="C111" s="77" t="s">
        <v>50</v>
      </c>
      <c r="D111" s="77"/>
      <c r="E111" s="77"/>
      <c r="F111" s="77"/>
      <c r="G111" s="29">
        <v>4</v>
      </c>
      <c r="H111" s="30"/>
      <c r="J111" s="22"/>
    </row>
    <row r="112" spans="1:17" hidden="1" x14ac:dyDescent="0.3">
      <c r="G112" s="31">
        <f>G110</f>
        <v>30</v>
      </c>
      <c r="H112" s="31" t="str">
        <f>IF(H110= "", "", H110)</f>
        <v/>
      </c>
      <c r="J112" s="31">
        <f>IF(AND(G112= "",H112= ""), 0, ROUND(ROUND(I109, 2) * ROUND(IF(H112="",G112,H112),  2), 2))</f>
        <v>0</v>
      </c>
      <c r="K112" s="7">
        <f>K109</f>
        <v>0</v>
      </c>
      <c r="Q112" s="7">
        <f>IF(H109= "", 17657, "")</f>
        <v>17657</v>
      </c>
    </row>
    <row r="113" spans="1:17" hidden="1" x14ac:dyDescent="0.3">
      <c r="G113" s="31">
        <f>G111</f>
        <v>4</v>
      </c>
      <c r="H113" s="31" t="str">
        <f>IF(H111= "", "", H111)</f>
        <v/>
      </c>
      <c r="J113" s="31">
        <f>IF(AND(G113= "",H113= ""), 0, ROUND(ROUND(I109, 2) * ROUND(IF(H113="",G113,H113),  2), 2))</f>
        <v>0</v>
      </c>
      <c r="K113" s="7">
        <f>K109</f>
        <v>0</v>
      </c>
      <c r="Q113" s="7">
        <f>IF(H109= "", 17657, "")</f>
        <v>17657</v>
      </c>
    </row>
    <row r="114" spans="1:17" hidden="1" x14ac:dyDescent="0.3">
      <c r="A114" s="7" t="s">
        <v>52</v>
      </c>
    </row>
    <row r="115" spans="1:17" hidden="1" x14ac:dyDescent="0.3">
      <c r="A115" s="7" t="s">
        <v>52</v>
      </c>
    </row>
    <row r="116" spans="1:17" x14ac:dyDescent="0.3">
      <c r="A116" s="7" t="s">
        <v>53</v>
      </c>
      <c r="B116" s="21"/>
      <c r="C116" s="7" t="s">
        <v>115</v>
      </c>
      <c r="G116" s="32">
        <v>30</v>
      </c>
      <c r="I116" s="33" t="s">
        <v>55</v>
      </c>
      <c r="J116" s="22"/>
    </row>
    <row r="117" spans="1:17" ht="40.799999999999997" hidden="1" x14ac:dyDescent="0.3">
      <c r="A117" s="7" t="s">
        <v>116</v>
      </c>
    </row>
    <row r="118" spans="1:17" ht="20.7" customHeight="1" x14ac:dyDescent="0.3">
      <c r="A118" s="7" t="s">
        <v>53</v>
      </c>
      <c r="B118" s="21"/>
      <c r="C118" s="7" t="s">
        <v>117</v>
      </c>
      <c r="G118" s="32">
        <v>4</v>
      </c>
      <c r="I118" s="33" t="s">
        <v>55</v>
      </c>
      <c r="J118" s="22"/>
    </row>
    <row r="119" spans="1:17" ht="40.799999999999997" hidden="1" x14ac:dyDescent="0.3">
      <c r="A119" s="7" t="s">
        <v>62</v>
      </c>
    </row>
    <row r="120" spans="1:17" hidden="1" x14ac:dyDescent="0.3">
      <c r="A120" s="7" t="s">
        <v>63</v>
      </c>
    </row>
    <row r="121" spans="1:17" x14ac:dyDescent="0.3">
      <c r="A121" s="7" t="s">
        <v>64</v>
      </c>
      <c r="B121" s="34"/>
      <c r="C121" s="78" t="s">
        <v>118</v>
      </c>
      <c r="D121" s="78"/>
      <c r="E121" s="78"/>
      <c r="F121" s="78"/>
      <c r="G121" s="78"/>
      <c r="H121" s="78"/>
      <c r="I121" s="78"/>
      <c r="J121" s="34"/>
    </row>
    <row r="122" spans="1:17" hidden="1" x14ac:dyDescent="0.3">
      <c r="A122" s="7" t="s">
        <v>66</v>
      </c>
    </row>
    <row r="123" spans="1:17" x14ac:dyDescent="0.3">
      <c r="A123" s="7">
        <v>9</v>
      </c>
      <c r="B123" s="21" t="s">
        <v>119</v>
      </c>
      <c r="C123" s="75" t="s">
        <v>120</v>
      </c>
      <c r="D123" s="76"/>
      <c r="E123" s="76"/>
      <c r="F123" s="23" t="s">
        <v>12</v>
      </c>
      <c r="G123" s="35">
        <f>ROUND(SUM(G124:G126), 0 )</f>
        <v>7</v>
      </c>
      <c r="H123" s="35"/>
      <c r="I123" s="25"/>
      <c r="J123" s="26">
        <f>IF(AND(G123= "",H123= ""), 0, ROUND(ROUND(I123, 2) * ROUND(IF(H123="",G123,H123),  0), 2))</f>
        <v>0</v>
      </c>
      <c r="K123" s="7"/>
      <c r="M123" s="27">
        <v>0.2</v>
      </c>
      <c r="Q123" s="7" t="str">
        <f>IF(H123= "", "", 1032)</f>
        <v/>
      </c>
    </row>
    <row r="124" spans="1:17" hidden="1" x14ac:dyDescent="0.3">
      <c r="A124" s="28" t="s">
        <v>114</v>
      </c>
      <c r="B124" s="22"/>
      <c r="C124" s="77" t="s">
        <v>113</v>
      </c>
      <c r="D124" s="77"/>
      <c r="E124" s="77"/>
      <c r="F124" s="77"/>
      <c r="G124" s="36">
        <v>5</v>
      </c>
      <c r="H124" s="30"/>
      <c r="J124" s="22"/>
    </row>
    <row r="125" spans="1:17" hidden="1" x14ac:dyDescent="0.3">
      <c r="A125" s="28" t="s">
        <v>104</v>
      </c>
      <c r="B125" s="22"/>
      <c r="C125" s="77" t="s">
        <v>103</v>
      </c>
      <c r="D125" s="77"/>
      <c r="E125" s="77"/>
      <c r="F125" s="77"/>
      <c r="G125" s="36">
        <v>1</v>
      </c>
      <c r="H125" s="30"/>
      <c r="J125" s="22"/>
    </row>
    <row r="126" spans="1:17" hidden="1" x14ac:dyDescent="0.3">
      <c r="A126" s="28" t="s">
        <v>106</v>
      </c>
      <c r="B126" s="22"/>
      <c r="C126" s="77" t="s">
        <v>105</v>
      </c>
      <c r="D126" s="77"/>
      <c r="E126" s="77"/>
      <c r="F126" s="77"/>
      <c r="G126" s="36">
        <v>1</v>
      </c>
      <c r="H126" s="30"/>
      <c r="J126" s="22"/>
    </row>
    <row r="127" spans="1:17" hidden="1" x14ac:dyDescent="0.3">
      <c r="G127" s="31">
        <f>G124</f>
        <v>5</v>
      </c>
      <c r="H127" s="31" t="str">
        <f>IF(H124= "", "", H124)</f>
        <v/>
      </c>
      <c r="J127" s="31">
        <f>IF(AND(G127= "",H127= ""), 0, ROUND(ROUND(I123, 2) * ROUND(IF(H127="",G127,H127),  0), 2))</f>
        <v>0</v>
      </c>
      <c r="K127" s="7">
        <f>K123</f>
        <v>0</v>
      </c>
      <c r="Q127" s="7">
        <f>IF(H123= "", 17657, "")</f>
        <v>17657</v>
      </c>
    </row>
    <row r="128" spans="1:17" hidden="1" x14ac:dyDescent="0.3">
      <c r="G128" s="31">
        <f>G125</f>
        <v>1</v>
      </c>
      <c r="H128" s="31" t="str">
        <f>IF(H125= "", "", H125)</f>
        <v/>
      </c>
      <c r="J128" s="31">
        <f>IF(AND(G128= "",H128= ""), 0, ROUND(ROUND(I123, 2) * ROUND(IF(H128="",G128,H128),  0), 2))</f>
        <v>0</v>
      </c>
      <c r="K128" s="7">
        <f>K123</f>
        <v>0</v>
      </c>
      <c r="Q128" s="7">
        <f>IF(H123= "", 17657, "")</f>
        <v>17657</v>
      </c>
    </row>
    <row r="129" spans="1:17" hidden="1" x14ac:dyDescent="0.3">
      <c r="G129" s="31">
        <f>G126</f>
        <v>1</v>
      </c>
      <c r="H129" s="31" t="str">
        <f>IF(H126= "", "", H126)</f>
        <v/>
      </c>
      <c r="J129" s="31">
        <f>IF(AND(G129= "",H129= ""), 0, ROUND(ROUND(I123, 2) * ROUND(IF(H129="",G129,H129),  0), 2))</f>
        <v>0</v>
      </c>
      <c r="K129" s="7">
        <f>K123</f>
        <v>0</v>
      </c>
      <c r="Q129" s="7">
        <f>IF(H123= "", 17657, "")</f>
        <v>17657</v>
      </c>
    </row>
    <row r="130" spans="1:17" hidden="1" x14ac:dyDescent="0.3">
      <c r="A130" s="7" t="s">
        <v>52</v>
      </c>
    </row>
    <row r="131" spans="1:17" hidden="1" x14ac:dyDescent="0.3">
      <c r="A131" s="7" t="s">
        <v>52</v>
      </c>
    </row>
    <row r="132" spans="1:17" x14ac:dyDescent="0.3">
      <c r="A132" s="7" t="s">
        <v>53</v>
      </c>
      <c r="B132" s="21"/>
      <c r="C132" s="7" t="s">
        <v>121</v>
      </c>
      <c r="G132" s="37">
        <v>3</v>
      </c>
      <c r="I132" s="38" t="s">
        <v>94</v>
      </c>
      <c r="J132" s="22"/>
    </row>
    <row r="133" spans="1:17" ht="40.799999999999997" hidden="1" x14ac:dyDescent="0.3">
      <c r="A133" s="7" t="s">
        <v>116</v>
      </c>
    </row>
    <row r="134" spans="1:17" x14ac:dyDescent="0.3">
      <c r="A134" s="7" t="s">
        <v>53</v>
      </c>
      <c r="B134" s="21"/>
      <c r="C134" s="7" t="s">
        <v>109</v>
      </c>
      <c r="G134" s="37">
        <v>1</v>
      </c>
      <c r="I134" s="38" t="s">
        <v>94</v>
      </c>
      <c r="J134" s="22"/>
    </row>
    <row r="135" spans="1:17" ht="61.2" hidden="1" x14ac:dyDescent="0.3">
      <c r="A135" s="7" t="s">
        <v>110</v>
      </c>
    </row>
    <row r="136" spans="1:17" x14ac:dyDescent="0.3">
      <c r="A136" s="7" t="s">
        <v>53</v>
      </c>
      <c r="B136" s="21"/>
      <c r="C136" s="7" t="s">
        <v>107</v>
      </c>
      <c r="G136" s="37">
        <v>1</v>
      </c>
      <c r="I136" s="38" t="s">
        <v>94</v>
      </c>
      <c r="J136" s="22"/>
    </row>
    <row r="137" spans="1:17" ht="61.2" hidden="1" x14ac:dyDescent="0.3">
      <c r="A137" s="7" t="s">
        <v>108</v>
      </c>
    </row>
    <row r="138" spans="1:17" ht="20.7" customHeight="1" x14ac:dyDescent="0.3">
      <c r="A138" s="7" t="s">
        <v>53</v>
      </c>
      <c r="B138" s="21"/>
      <c r="C138" s="7" t="s">
        <v>122</v>
      </c>
      <c r="G138" s="37">
        <v>2</v>
      </c>
      <c r="I138" s="38" t="s">
        <v>94</v>
      </c>
      <c r="J138" s="22"/>
    </row>
    <row r="139" spans="1:17" ht="40.799999999999997" hidden="1" x14ac:dyDescent="0.3">
      <c r="A139" s="7" t="s">
        <v>116</v>
      </c>
    </row>
    <row r="140" spans="1:17" hidden="1" x14ac:dyDescent="0.3">
      <c r="A140" s="7" t="s">
        <v>63</v>
      </c>
    </row>
    <row r="141" spans="1:17" x14ac:dyDescent="0.3">
      <c r="A141" s="7" t="s">
        <v>64</v>
      </c>
      <c r="B141" s="34"/>
      <c r="C141" s="78" t="s">
        <v>123</v>
      </c>
      <c r="D141" s="78"/>
      <c r="E141" s="78"/>
      <c r="F141" s="78"/>
      <c r="G141" s="78"/>
      <c r="H141" s="78"/>
      <c r="I141" s="78"/>
      <c r="J141" s="34"/>
    </row>
    <row r="142" spans="1:17" hidden="1" x14ac:dyDescent="0.3">
      <c r="A142" s="7" t="s">
        <v>66</v>
      </c>
    </row>
    <row r="143" spans="1:17" x14ac:dyDescent="0.3">
      <c r="A143" s="7">
        <v>9</v>
      </c>
      <c r="B143" s="21" t="s">
        <v>124</v>
      </c>
      <c r="C143" s="75" t="s">
        <v>125</v>
      </c>
      <c r="D143" s="76"/>
      <c r="E143" s="76"/>
      <c r="F143" s="23" t="s">
        <v>12</v>
      </c>
      <c r="G143" s="35">
        <f>ROUND(SUM(G144:G144), 0 )</f>
        <v>1</v>
      </c>
      <c r="H143" s="35"/>
      <c r="I143" s="25"/>
      <c r="J143" s="26">
        <f>IF(AND(G143= "",H143= ""), 0, ROUND(ROUND(I143, 2) * ROUND(IF(H143="",G143,H143),  0), 2))</f>
        <v>0</v>
      </c>
      <c r="K143" s="7"/>
      <c r="M143" s="27">
        <v>0.2</v>
      </c>
      <c r="Q143" s="7">
        <v>17657</v>
      </c>
    </row>
    <row r="144" spans="1:17" hidden="1" x14ac:dyDescent="0.3">
      <c r="A144" s="28" t="s">
        <v>51</v>
      </c>
      <c r="B144" s="22"/>
      <c r="C144" s="77" t="s">
        <v>50</v>
      </c>
      <c r="D144" s="77"/>
      <c r="E144" s="77"/>
      <c r="F144" s="77"/>
      <c r="G144" s="36">
        <v>1</v>
      </c>
      <c r="H144" s="30"/>
      <c r="J144" s="22"/>
    </row>
    <row r="145" spans="1:17" hidden="1" x14ac:dyDescent="0.3">
      <c r="A145" s="7" t="s">
        <v>52</v>
      </c>
    </row>
    <row r="146" spans="1:17" hidden="1" x14ac:dyDescent="0.3">
      <c r="A146" s="7" t="s">
        <v>52</v>
      </c>
    </row>
    <row r="147" spans="1:17" x14ac:dyDescent="0.3">
      <c r="A147" s="7" t="s">
        <v>53</v>
      </c>
      <c r="B147" s="21"/>
      <c r="C147" s="7" t="s">
        <v>81</v>
      </c>
      <c r="G147" s="37">
        <v>1</v>
      </c>
      <c r="I147" s="38" t="s">
        <v>94</v>
      </c>
      <c r="J147" s="22"/>
    </row>
    <row r="148" spans="1:17" ht="40.799999999999997" hidden="1" x14ac:dyDescent="0.3">
      <c r="A148" s="7" t="s">
        <v>62</v>
      </c>
    </row>
    <row r="149" spans="1:17" hidden="1" x14ac:dyDescent="0.3">
      <c r="A149" s="7" t="s">
        <v>63</v>
      </c>
    </row>
    <row r="150" spans="1:17" x14ac:dyDescent="0.3">
      <c r="A150" s="7" t="s">
        <v>64</v>
      </c>
      <c r="B150" s="34"/>
      <c r="C150" s="78" t="s">
        <v>126</v>
      </c>
      <c r="D150" s="78"/>
      <c r="E150" s="78"/>
      <c r="F150" s="78"/>
      <c r="G150" s="78"/>
      <c r="H150" s="78"/>
      <c r="I150" s="78"/>
      <c r="J150" s="34"/>
    </row>
    <row r="151" spans="1:17" hidden="1" x14ac:dyDescent="0.3">
      <c r="A151" s="7" t="s">
        <v>66</v>
      </c>
    </row>
    <row r="152" spans="1:17" x14ac:dyDescent="0.3">
      <c r="A152" s="7">
        <v>9</v>
      </c>
      <c r="B152" s="21" t="s">
        <v>127</v>
      </c>
      <c r="C152" s="75" t="s">
        <v>128</v>
      </c>
      <c r="D152" s="76"/>
      <c r="E152" s="76"/>
      <c r="F152" s="23" t="s">
        <v>12</v>
      </c>
      <c r="G152" s="35">
        <v>8</v>
      </c>
      <c r="H152" s="35"/>
      <c r="I152" s="25"/>
      <c r="J152" s="26">
        <f>IF(AND(G152= "",H152= ""), 0, ROUND(ROUND(I152, 2) * ROUND(IF(H152="",G152,H152),  0), 2))</f>
        <v>0</v>
      </c>
      <c r="K152" s="7"/>
      <c r="M152" s="27">
        <v>0.2</v>
      </c>
      <c r="Q152" s="7">
        <v>17657</v>
      </c>
    </row>
    <row r="153" spans="1:17" x14ac:dyDescent="0.3">
      <c r="A153" s="28" t="s">
        <v>116</v>
      </c>
      <c r="B153" s="34"/>
      <c r="C153" s="78" t="s">
        <v>129</v>
      </c>
      <c r="D153" s="78"/>
      <c r="E153" s="78"/>
      <c r="F153" s="78"/>
      <c r="G153" s="78"/>
      <c r="H153" s="78"/>
      <c r="I153" s="78"/>
      <c r="J153" s="34"/>
    </row>
    <row r="154" spans="1:17" hidden="1" x14ac:dyDescent="0.3">
      <c r="A154" s="7" t="s">
        <v>52</v>
      </c>
    </row>
    <row r="155" spans="1:17" hidden="1" x14ac:dyDescent="0.3">
      <c r="A155" s="7" t="s">
        <v>52</v>
      </c>
    </row>
    <row r="156" spans="1:17" hidden="1" x14ac:dyDescent="0.3">
      <c r="A156" s="7" t="s">
        <v>52</v>
      </c>
    </row>
    <row r="157" spans="1:17" hidden="1" x14ac:dyDescent="0.3">
      <c r="A157" s="7" t="s">
        <v>52</v>
      </c>
    </row>
    <row r="158" spans="1:17" hidden="1" x14ac:dyDescent="0.3">
      <c r="A158" s="7" t="s">
        <v>63</v>
      </c>
    </row>
    <row r="159" spans="1:17" x14ac:dyDescent="0.3">
      <c r="A159" s="7" t="s">
        <v>64</v>
      </c>
      <c r="B159" s="34"/>
      <c r="C159" s="78" t="s">
        <v>130</v>
      </c>
      <c r="D159" s="78"/>
      <c r="E159" s="78"/>
      <c r="F159" s="78"/>
      <c r="G159" s="78"/>
      <c r="H159" s="78"/>
      <c r="I159" s="78"/>
      <c r="J159" s="34"/>
    </row>
    <row r="160" spans="1:17" hidden="1" x14ac:dyDescent="0.3">
      <c r="A160" s="7" t="s">
        <v>66</v>
      </c>
    </row>
    <row r="161" spans="1:17" x14ac:dyDescent="0.3">
      <c r="A161" s="7">
        <v>9</v>
      </c>
      <c r="B161" s="21" t="s">
        <v>131</v>
      </c>
      <c r="C161" s="75" t="s">
        <v>132</v>
      </c>
      <c r="D161" s="76"/>
      <c r="E161" s="76"/>
      <c r="F161" s="23" t="s">
        <v>12</v>
      </c>
      <c r="G161" s="35">
        <v>2</v>
      </c>
      <c r="H161" s="35"/>
      <c r="I161" s="25"/>
      <c r="J161" s="26">
        <f>IF(AND(G161= "",H161= ""), 0, ROUND(ROUND(I161, 2) * ROUND(IF(H161="",G161,H161),  0), 2))</f>
        <v>0</v>
      </c>
      <c r="K161" s="7"/>
      <c r="M161" s="27">
        <v>0.2</v>
      </c>
      <c r="Q161" s="7">
        <v>17657</v>
      </c>
    </row>
    <row r="162" spans="1:17" x14ac:dyDescent="0.3">
      <c r="A162" s="28" t="s">
        <v>116</v>
      </c>
      <c r="B162" s="34"/>
      <c r="C162" s="78" t="s">
        <v>129</v>
      </c>
      <c r="D162" s="78"/>
      <c r="E162" s="78"/>
      <c r="F162" s="78"/>
      <c r="G162" s="78"/>
      <c r="H162" s="78"/>
      <c r="I162" s="78"/>
      <c r="J162" s="34"/>
    </row>
    <row r="163" spans="1:17" hidden="1" x14ac:dyDescent="0.3">
      <c r="A163" s="7" t="s">
        <v>52</v>
      </c>
    </row>
    <row r="164" spans="1:17" hidden="1" x14ac:dyDescent="0.3">
      <c r="A164" s="7" t="s">
        <v>52</v>
      </c>
    </row>
    <row r="165" spans="1:17" hidden="1" x14ac:dyDescent="0.3">
      <c r="A165" s="7" t="s">
        <v>63</v>
      </c>
    </row>
    <row r="166" spans="1:17" x14ac:dyDescent="0.3">
      <c r="A166" s="7" t="s">
        <v>64</v>
      </c>
      <c r="B166" s="34"/>
      <c r="C166" s="78" t="s">
        <v>133</v>
      </c>
      <c r="D166" s="78"/>
      <c r="E166" s="78"/>
      <c r="F166" s="78"/>
      <c r="G166" s="78"/>
      <c r="H166" s="78"/>
      <c r="I166" s="78"/>
      <c r="J166" s="34"/>
    </row>
    <row r="167" spans="1:17" hidden="1" x14ac:dyDescent="0.3">
      <c r="A167" s="7" t="s">
        <v>66</v>
      </c>
    </row>
    <row r="168" spans="1:17" hidden="1" x14ac:dyDescent="0.3">
      <c r="A168" s="7" t="s">
        <v>82</v>
      </c>
    </row>
    <row r="169" spans="1:17" x14ac:dyDescent="0.3">
      <c r="A169" s="7" t="s">
        <v>39</v>
      </c>
      <c r="B169" s="22"/>
      <c r="C169" s="79"/>
      <c r="D169" s="79"/>
      <c r="E169" s="79"/>
      <c r="J169" s="22"/>
    </row>
    <row r="170" spans="1:17" ht="16.95" customHeight="1" x14ac:dyDescent="0.3">
      <c r="B170" s="22"/>
      <c r="C170" s="82" t="s">
        <v>40</v>
      </c>
      <c r="D170" s="83"/>
      <c r="E170" s="83"/>
      <c r="F170" s="80"/>
      <c r="G170" s="80"/>
      <c r="H170" s="80"/>
      <c r="I170" s="80"/>
      <c r="J170" s="81"/>
    </row>
    <row r="171" spans="1:17" x14ac:dyDescent="0.3">
      <c r="B171" s="22"/>
      <c r="C171" s="85"/>
      <c r="D171" s="55"/>
      <c r="E171" s="55"/>
      <c r="F171" s="55"/>
      <c r="G171" s="55"/>
      <c r="H171" s="55"/>
      <c r="I171" s="55"/>
      <c r="J171" s="84"/>
    </row>
    <row r="172" spans="1:17" x14ac:dyDescent="0.3">
      <c r="B172" s="22"/>
      <c r="C172" s="88" t="s">
        <v>134</v>
      </c>
      <c r="D172" s="89"/>
      <c r="E172" s="89"/>
      <c r="F172" s="86">
        <f>SUMIF(K8:K169, IF(K7="","",K7), J8:J169)</f>
        <v>0</v>
      </c>
      <c r="G172" s="86"/>
      <c r="H172" s="86"/>
      <c r="I172" s="86"/>
      <c r="J172" s="87"/>
    </row>
    <row r="173" spans="1:17" ht="16.95" customHeight="1" x14ac:dyDescent="0.3">
      <c r="B173" s="22"/>
      <c r="C173" s="88" t="s">
        <v>135</v>
      </c>
      <c r="D173" s="89"/>
      <c r="E173" s="89"/>
      <c r="F173" s="86">
        <f>ROUND(SUMIF(K8:K169, IF(K7="","",K7), J8:J169) * 0.2, 2)</f>
        <v>0</v>
      </c>
      <c r="G173" s="86"/>
      <c r="H173" s="86"/>
      <c r="I173" s="86"/>
      <c r="J173" s="87"/>
    </row>
    <row r="174" spans="1:17" x14ac:dyDescent="0.3">
      <c r="B174" s="22"/>
      <c r="C174" s="92" t="s">
        <v>136</v>
      </c>
      <c r="D174" s="93"/>
      <c r="E174" s="93"/>
      <c r="F174" s="90">
        <f>SUM(F172:F173)</f>
        <v>0</v>
      </c>
      <c r="G174" s="90"/>
      <c r="H174" s="90"/>
      <c r="I174" s="90"/>
      <c r="J174" s="91"/>
    </row>
    <row r="175" spans="1:17" ht="38.4" customHeight="1" x14ac:dyDescent="0.3">
      <c r="B175" s="3"/>
      <c r="C175" s="94" t="s">
        <v>137</v>
      </c>
      <c r="D175" s="94"/>
      <c r="E175" s="94"/>
      <c r="F175" s="94"/>
      <c r="G175" s="94"/>
      <c r="H175" s="94"/>
      <c r="I175" s="94"/>
      <c r="J175" s="94"/>
    </row>
    <row r="177" spans="1:17" ht="15.6" x14ac:dyDescent="0.3">
      <c r="C177" s="95" t="s">
        <v>138</v>
      </c>
      <c r="D177" s="95"/>
      <c r="E177" s="95"/>
      <c r="F177" s="95"/>
      <c r="G177" s="95"/>
      <c r="H177" s="95"/>
      <c r="I177" s="95"/>
      <c r="J177" s="95"/>
    </row>
    <row r="178" spans="1:17" x14ac:dyDescent="0.3">
      <c r="C178" s="97" t="s">
        <v>139</v>
      </c>
      <c r="D178" s="89"/>
      <c r="E178" s="89"/>
      <c r="F178" s="86">
        <f>SUMPRODUCT((K5:K175=K4)*(Q5:Q175=Q178)*(J5:J175))</f>
        <v>0</v>
      </c>
      <c r="G178" s="96"/>
      <c r="H178" s="96"/>
      <c r="I178" s="96"/>
      <c r="J178" s="96"/>
      <c r="Q178" s="7">
        <v>1032</v>
      </c>
    </row>
    <row r="179" spans="1:17" x14ac:dyDescent="0.3">
      <c r="C179" s="97" t="s">
        <v>140</v>
      </c>
      <c r="D179" s="89"/>
      <c r="E179" s="89"/>
      <c r="F179" s="86">
        <f>SUMPRODUCT((K5:K175=K4)*(Q5:Q175=Q179)*(J5:J175))</f>
        <v>0</v>
      </c>
      <c r="G179" s="96"/>
      <c r="H179" s="96"/>
      <c r="I179" s="96"/>
      <c r="J179" s="96"/>
      <c r="Q179" s="7">
        <v>17657</v>
      </c>
    </row>
    <row r="180" spans="1:17" ht="16.95" customHeight="1" x14ac:dyDescent="0.3">
      <c r="C180" s="97" t="s">
        <v>141</v>
      </c>
      <c r="D180" s="89"/>
      <c r="E180" s="89"/>
      <c r="F180" s="86">
        <f>SUMPRODUCT((K5:K175=K4)*(Q5:Q175=Q180)*(J5:J175))</f>
        <v>0</v>
      </c>
      <c r="G180" s="96"/>
      <c r="H180" s="96"/>
      <c r="I180" s="96"/>
      <c r="J180" s="96"/>
      <c r="Q180" s="7">
        <v>16838</v>
      </c>
    </row>
    <row r="182" spans="1:17" ht="15.6" x14ac:dyDescent="0.3">
      <c r="C182" s="95" t="s">
        <v>142</v>
      </c>
      <c r="D182" s="95"/>
      <c r="E182" s="95"/>
      <c r="F182" s="95"/>
      <c r="G182" s="95"/>
      <c r="H182" s="95"/>
      <c r="I182" s="95"/>
      <c r="J182" s="95"/>
    </row>
    <row r="183" spans="1:17" ht="20.25" customHeight="1" x14ac:dyDescent="0.3">
      <c r="C183" s="99" t="s">
        <v>143</v>
      </c>
      <c r="D183" s="100"/>
      <c r="E183" s="100"/>
      <c r="F183" s="98">
        <f>SUMIF(K9:K161, "", J9:J161)</f>
        <v>0</v>
      </c>
      <c r="G183" s="98"/>
      <c r="H183" s="98"/>
      <c r="I183" s="98"/>
      <c r="J183" s="98"/>
    </row>
    <row r="184" spans="1:17" ht="16.350000000000001" customHeight="1" x14ac:dyDescent="0.3">
      <c r="C184" s="103" t="s">
        <v>144</v>
      </c>
      <c r="D184" s="104"/>
      <c r="E184" s="104"/>
      <c r="F184" s="101">
        <f>SUMIF(K9:K53, "", J9:J53)</f>
        <v>0</v>
      </c>
      <c r="G184" s="102"/>
      <c r="H184" s="102"/>
      <c r="I184" s="102"/>
      <c r="J184" s="102"/>
    </row>
    <row r="185" spans="1:17" ht="16.350000000000001" customHeight="1" x14ac:dyDescent="0.3">
      <c r="C185" s="103" t="s">
        <v>145</v>
      </c>
      <c r="D185" s="104"/>
      <c r="E185" s="104"/>
      <c r="F185" s="101">
        <f>SUMIF(K77:K161, "", J77:J161)</f>
        <v>0</v>
      </c>
      <c r="G185" s="102"/>
      <c r="H185" s="102"/>
      <c r="I185" s="102"/>
      <c r="J185" s="102"/>
    </row>
    <row r="186" spans="1:17" x14ac:dyDescent="0.3">
      <c r="C186" s="105" t="s">
        <v>146</v>
      </c>
      <c r="D186" s="106"/>
      <c r="E186" s="106"/>
      <c r="F186" s="40"/>
      <c r="G186" s="40"/>
      <c r="H186" s="40"/>
      <c r="I186" s="40"/>
      <c r="J186" s="41"/>
    </row>
    <row r="187" spans="1:17" x14ac:dyDescent="0.3">
      <c r="C187" s="107"/>
      <c r="D187" s="108"/>
      <c r="E187" s="108"/>
      <c r="F187" s="108"/>
      <c r="G187" s="108"/>
      <c r="H187" s="108"/>
      <c r="I187" s="108"/>
      <c r="J187" s="109"/>
    </row>
    <row r="188" spans="1:17" x14ac:dyDescent="0.3">
      <c r="A188" s="28"/>
      <c r="C188" s="110" t="s">
        <v>134</v>
      </c>
      <c r="D188" s="55"/>
      <c r="E188" s="55"/>
      <c r="F188" s="111">
        <f>SUMIF(K5:K175, IF(K4="","",K4), J5:J175)</f>
        <v>0</v>
      </c>
      <c r="G188" s="112"/>
      <c r="H188" s="112"/>
      <c r="I188" s="112"/>
      <c r="J188" s="113"/>
    </row>
    <row r="189" spans="1:17" x14ac:dyDescent="0.3">
      <c r="A189" s="28"/>
      <c r="C189" s="110" t="s">
        <v>135</v>
      </c>
      <c r="D189" s="55"/>
      <c r="E189" s="55"/>
      <c r="F189" s="111">
        <f>ROUND(SUMIF(K5:K175, IF(K4="","",K4), J5:J175) * 0.2, 2)</f>
        <v>0</v>
      </c>
      <c r="G189" s="112"/>
      <c r="H189" s="112"/>
      <c r="I189" s="112"/>
      <c r="J189" s="113"/>
    </row>
    <row r="190" spans="1:17" x14ac:dyDescent="0.3">
      <c r="C190" s="114" t="s">
        <v>136</v>
      </c>
      <c r="D190" s="115"/>
      <c r="E190" s="115"/>
      <c r="F190" s="116">
        <f>SUM(F188:F189)</f>
        <v>0</v>
      </c>
      <c r="G190" s="117"/>
      <c r="H190" s="117"/>
      <c r="I190" s="117"/>
      <c r="J190" s="118"/>
    </row>
    <row r="191" spans="1:17" x14ac:dyDescent="0.3">
      <c r="C191" s="119"/>
      <c r="D191" s="79"/>
      <c r="E191" s="79"/>
      <c r="F191" s="79"/>
      <c r="G191" s="79"/>
      <c r="H191" s="79"/>
      <c r="I191" s="79"/>
      <c r="J191" s="79"/>
    </row>
    <row r="192" spans="1:17" x14ac:dyDescent="0.3">
      <c r="C192" s="120" t="s">
        <v>147</v>
      </c>
      <c r="D192" s="79"/>
      <c r="E192" s="79"/>
      <c r="F192" s="79"/>
      <c r="G192" s="79"/>
      <c r="H192" s="79"/>
      <c r="I192" s="79"/>
      <c r="J192" s="79"/>
    </row>
    <row r="193" spans="3:10" x14ac:dyDescent="0.3">
      <c r="C193" s="115" t="str">
        <f>IF(Paramètres!AA2&lt;&gt;"",Paramètres!AA2,"")</f>
        <v xml:space="preserve">Zéro euro </v>
      </c>
      <c r="D193" s="115"/>
      <c r="E193" s="115"/>
      <c r="F193" s="115"/>
      <c r="G193" s="115"/>
      <c r="H193" s="115"/>
      <c r="I193" s="115"/>
      <c r="J193" s="115"/>
    </row>
    <row r="194" spans="3:10" x14ac:dyDescent="0.3">
      <c r="C194" s="115"/>
      <c r="D194" s="115"/>
      <c r="E194" s="115"/>
      <c r="F194" s="115"/>
      <c r="G194" s="115"/>
      <c r="H194" s="115"/>
      <c r="I194" s="115"/>
      <c r="J194" s="115"/>
    </row>
    <row r="195" spans="3:10" ht="56.7" customHeight="1" x14ac:dyDescent="0.3">
      <c r="F195" s="121" t="s">
        <v>148</v>
      </c>
      <c r="G195" s="121"/>
      <c r="H195" s="121"/>
      <c r="I195" s="121"/>
      <c r="J195" s="121"/>
    </row>
    <row r="197" spans="3:10" ht="85.05" customHeight="1" x14ac:dyDescent="0.3">
      <c r="C197" s="122" t="s">
        <v>149</v>
      </c>
      <c r="D197" s="122"/>
      <c r="F197" s="122" t="s">
        <v>150</v>
      </c>
      <c r="G197" s="122"/>
      <c r="H197" s="122"/>
      <c r="I197" s="122"/>
      <c r="J197" s="122"/>
    </row>
    <row r="198" spans="3:10" x14ac:dyDescent="0.3">
      <c r="C198" s="123" t="s">
        <v>151</v>
      </c>
      <c r="D198" s="123"/>
      <c r="E198" s="123"/>
      <c r="F198" s="123"/>
      <c r="G198" s="123"/>
      <c r="H198" s="123"/>
      <c r="I198" s="123"/>
      <c r="J198" s="123"/>
    </row>
  </sheetData>
  <sheetProtection password="E95E" sheet="1" objects="1" selectLockedCells="1"/>
  <mergeCells count="89">
    <mergeCell ref="C194:J194"/>
    <mergeCell ref="F195:J195"/>
    <mergeCell ref="C197:D197"/>
    <mergeCell ref="F197:J197"/>
    <mergeCell ref="C198:J198"/>
    <mergeCell ref="C190:E190"/>
    <mergeCell ref="F190:J190"/>
    <mergeCell ref="C191:J191"/>
    <mergeCell ref="C192:J192"/>
    <mergeCell ref="C193:J193"/>
    <mergeCell ref="C186:E186"/>
    <mergeCell ref="C187:J187"/>
    <mergeCell ref="C188:E188"/>
    <mergeCell ref="F188:J188"/>
    <mergeCell ref="C189:E189"/>
    <mergeCell ref="F189:J189"/>
    <mergeCell ref="F183:J183"/>
    <mergeCell ref="C183:E183"/>
    <mergeCell ref="F184:J184"/>
    <mergeCell ref="C184:E184"/>
    <mergeCell ref="F185:J185"/>
    <mergeCell ref="C185:E185"/>
    <mergeCell ref="F179:J179"/>
    <mergeCell ref="C179:E179"/>
    <mergeCell ref="F180:J180"/>
    <mergeCell ref="C180:E180"/>
    <mergeCell ref="C182:J182"/>
    <mergeCell ref="F174:J174"/>
    <mergeCell ref="C174:E174"/>
    <mergeCell ref="C175:J175"/>
    <mergeCell ref="C177:J177"/>
    <mergeCell ref="F178:J178"/>
    <mergeCell ref="C178:E178"/>
    <mergeCell ref="F171:J171"/>
    <mergeCell ref="C171:E171"/>
    <mergeCell ref="F172:J172"/>
    <mergeCell ref="C172:E172"/>
    <mergeCell ref="F173:J173"/>
    <mergeCell ref="C173:E173"/>
    <mergeCell ref="C162:I162"/>
    <mergeCell ref="C166:I166"/>
    <mergeCell ref="C169:E169"/>
    <mergeCell ref="F170:J170"/>
    <mergeCell ref="C170:E170"/>
    <mergeCell ref="C150:I150"/>
    <mergeCell ref="C152:E152"/>
    <mergeCell ref="C153:I153"/>
    <mergeCell ref="C159:I159"/>
    <mergeCell ref="C161:E161"/>
    <mergeCell ref="C125:F125"/>
    <mergeCell ref="C126:F126"/>
    <mergeCell ref="C141:I141"/>
    <mergeCell ref="C143:E143"/>
    <mergeCell ref="C144:F144"/>
    <mergeCell ref="C110:F110"/>
    <mergeCell ref="C111:F111"/>
    <mergeCell ref="C121:I121"/>
    <mergeCell ref="C123:E123"/>
    <mergeCell ref="C124:F124"/>
    <mergeCell ref="C95:E95"/>
    <mergeCell ref="C96:F96"/>
    <mergeCell ref="C97:F97"/>
    <mergeCell ref="C107:I107"/>
    <mergeCell ref="C109:E109"/>
    <mergeCell ref="C77:E77"/>
    <mergeCell ref="C78:F78"/>
    <mergeCell ref="C79:F79"/>
    <mergeCell ref="C80:F80"/>
    <mergeCell ref="C93:I93"/>
    <mergeCell ref="C54:F54"/>
    <mergeCell ref="C55:F55"/>
    <mergeCell ref="C56:F56"/>
    <mergeCell ref="C73:I73"/>
    <mergeCell ref="C76:E76"/>
    <mergeCell ref="C32:F32"/>
    <mergeCell ref="C33:F33"/>
    <mergeCell ref="C34:F34"/>
    <mergeCell ref="C51:I51"/>
    <mergeCell ref="C53:E53"/>
    <mergeCell ref="C10:F10"/>
    <mergeCell ref="C11:F11"/>
    <mergeCell ref="C12:F12"/>
    <mergeCell ref="C29:I29"/>
    <mergeCell ref="C31:E31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&amp;L2406SASNC035 - Mise en accessibilité PMR du RU Technopole
4 Boulevard Dominique François Arago - 57070 METZ&amp;RDPGF - Lot n°8 SIGNALETIQUES 
DCE - Edition du 26/04/2025</oddHeader>
    <oddFooter>&amp;LSOCOTEC SMART SOLUTIONS&amp;CEdition du 26/04/2025&amp;RPage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9" t="s">
        <v>152</v>
      </c>
      <c r="AA1" s="7">
        <f>IF(DPGF!F190&lt;&gt;"",DPGF!F190,"0")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43" t="s">
        <v>153</v>
      </c>
      <c r="B3" s="42" t="s">
        <v>154</v>
      </c>
      <c r="C3" s="124" t="s">
        <v>179</v>
      </c>
      <c r="D3" s="124"/>
      <c r="E3" s="124"/>
      <c r="F3" s="124"/>
      <c r="G3" s="124"/>
      <c r="H3" s="124"/>
      <c r="I3" s="124"/>
      <c r="J3" s="124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43" t="s">
        <v>155</v>
      </c>
      <c r="B5" s="42" t="s">
        <v>156</v>
      </c>
      <c r="C5" s="124" t="s">
        <v>180</v>
      </c>
      <c r="D5" s="124"/>
      <c r="E5" s="124"/>
      <c r="F5" s="124"/>
      <c r="G5" s="124"/>
      <c r="H5" s="124"/>
      <c r="I5" s="124"/>
      <c r="J5" s="124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43" t="s">
        <v>165</v>
      </c>
      <c r="B7" s="42" t="s">
        <v>166</v>
      </c>
      <c r="C7" s="44" t="s">
        <v>181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43" t="s">
        <v>167</v>
      </c>
      <c r="B9" s="42" t="s">
        <v>168</v>
      </c>
      <c r="C9" s="44" t="s">
        <v>37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43" t="s">
        <v>157</v>
      </c>
      <c r="B11" s="42" t="s">
        <v>158</v>
      </c>
      <c r="C11" s="124" t="s">
        <v>38</v>
      </c>
      <c r="D11" s="124"/>
      <c r="E11" s="124"/>
      <c r="F11" s="124"/>
      <c r="G11" s="124"/>
      <c r="H11" s="124"/>
      <c r="I11" s="124"/>
      <c r="J11" s="124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43" t="s">
        <v>169</v>
      </c>
      <c r="B13" s="42" t="s">
        <v>170</v>
      </c>
      <c r="C13" s="44" t="s">
        <v>182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43" t="s">
        <v>171</v>
      </c>
      <c r="B15" s="42" t="s">
        <v>172</v>
      </c>
      <c r="C15" s="44" t="s">
        <v>183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43" t="s">
        <v>173</v>
      </c>
      <c r="B17" s="42" t="s">
        <v>174</v>
      </c>
      <c r="C17" s="44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5">
        <v>0.2</v>
      </c>
      <c r="E19" s="46" t="s">
        <v>175</v>
      </c>
      <c r="AA19" s="7">
        <f>INT((AA5-AA18*100)/10)</f>
        <v>0</v>
      </c>
    </row>
    <row r="20" spans="1:27" ht="12.75" customHeight="1" x14ac:dyDescent="0.3">
      <c r="C20" s="47">
        <v>5.5E-2</v>
      </c>
      <c r="E20" s="46" t="s">
        <v>176</v>
      </c>
      <c r="AA20" s="7">
        <f>AA5-AA18*100-AA19*10</f>
        <v>0</v>
      </c>
    </row>
    <row r="21" spans="1:27" ht="12.75" customHeight="1" x14ac:dyDescent="0.3">
      <c r="C21" s="47">
        <v>0</v>
      </c>
      <c r="E21" s="46" t="s">
        <v>177</v>
      </c>
      <c r="AA21" s="7">
        <f>INT(AA6/10)</f>
        <v>0</v>
      </c>
    </row>
    <row r="22" spans="1:27" ht="12.75" customHeight="1" x14ac:dyDescent="0.3">
      <c r="C22" s="48">
        <v>0</v>
      </c>
      <c r="E22" s="46" t="s">
        <v>178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43" t="s">
        <v>159</v>
      </c>
      <c r="B24" s="42" t="s">
        <v>160</v>
      </c>
      <c r="C24" s="124" t="s">
        <v>184</v>
      </c>
      <c r="D24" s="124"/>
      <c r="E24" s="124"/>
      <c r="F24" s="124"/>
      <c r="G24" s="124"/>
      <c r="H24" s="124"/>
      <c r="I24" s="124"/>
      <c r="J24" s="124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43" t="s">
        <v>161</v>
      </c>
      <c r="B26" s="42" t="s">
        <v>162</v>
      </c>
      <c r="C26" s="124" t="s">
        <v>185</v>
      </c>
      <c r="D26" s="124"/>
      <c r="E26" s="124"/>
      <c r="F26" s="124"/>
      <c r="G26" s="124"/>
      <c r="H26" s="124"/>
      <c r="I26" s="124"/>
      <c r="J26" s="124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43" t="s">
        <v>163</v>
      </c>
      <c r="B28" s="42" t="s">
        <v>164</v>
      </c>
      <c r="C28" s="124"/>
      <c r="D28" s="124"/>
      <c r="E28" s="124"/>
      <c r="F28" s="124"/>
      <c r="G28" s="124"/>
      <c r="H28" s="124"/>
      <c r="I28" s="124"/>
      <c r="J28" s="12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186</v>
      </c>
      <c r="B1" s="7" t="s">
        <v>187</v>
      </c>
    </row>
    <row r="2" spans="1:3" x14ac:dyDescent="0.3">
      <c r="A2" s="7" t="s">
        <v>188</v>
      </c>
      <c r="B2" s="7" t="s">
        <v>179</v>
      </c>
    </row>
    <row r="3" spans="1:3" x14ac:dyDescent="0.3">
      <c r="A3" s="7" t="s">
        <v>189</v>
      </c>
      <c r="B3" s="7">
        <v>1</v>
      </c>
    </row>
    <row r="4" spans="1:3" x14ac:dyDescent="0.3">
      <c r="A4" s="7" t="s">
        <v>190</v>
      </c>
      <c r="B4" s="7">
        <v>0</v>
      </c>
    </row>
    <row r="5" spans="1:3" x14ac:dyDescent="0.3">
      <c r="A5" s="7" t="s">
        <v>191</v>
      </c>
      <c r="B5" s="7">
        <v>0</v>
      </c>
    </row>
    <row r="6" spans="1:3" x14ac:dyDescent="0.3">
      <c r="A6" s="7" t="s">
        <v>192</v>
      </c>
      <c r="B6" s="7">
        <v>1</v>
      </c>
    </row>
    <row r="7" spans="1:3" x14ac:dyDescent="0.3">
      <c r="A7" s="7" t="s">
        <v>193</v>
      </c>
      <c r="B7" s="7">
        <v>1</v>
      </c>
    </row>
    <row r="8" spans="1:3" x14ac:dyDescent="0.3">
      <c r="A8" s="7" t="s">
        <v>194</v>
      </c>
      <c r="B8" s="7">
        <v>0</v>
      </c>
    </row>
    <row r="9" spans="1:3" x14ac:dyDescent="0.3">
      <c r="A9" s="7" t="s">
        <v>195</v>
      </c>
      <c r="B9" s="7">
        <v>0</v>
      </c>
    </row>
    <row r="10" spans="1:3" x14ac:dyDescent="0.3">
      <c r="A10" s="7" t="s">
        <v>196</v>
      </c>
      <c r="C10" s="7" t="s">
        <v>197</v>
      </c>
    </row>
    <row r="11" spans="1:3" x14ac:dyDescent="0.3">
      <c r="A11" s="7" t="s">
        <v>198</v>
      </c>
      <c r="B11" s="7">
        <v>0</v>
      </c>
    </row>
    <row r="12" spans="1:3" x14ac:dyDescent="0.3">
      <c r="A12" s="7" t="s">
        <v>199</v>
      </c>
      <c r="B12" s="7" t="s">
        <v>200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25" t="s">
        <v>201</v>
      </c>
      <c r="C2" s="125"/>
      <c r="D2" s="125"/>
      <c r="E2" s="125"/>
      <c r="F2" s="125"/>
      <c r="G2" s="125"/>
      <c r="H2" s="125"/>
      <c r="I2" s="125"/>
      <c r="J2" s="125"/>
    </row>
    <row r="4" spans="1:10" ht="12.75" customHeight="1" x14ac:dyDescent="0.3">
      <c r="A4" s="43" t="s">
        <v>153</v>
      </c>
      <c r="B4" s="42" t="s">
        <v>202</v>
      </c>
      <c r="C4" s="126"/>
      <c r="D4" s="126"/>
      <c r="E4" s="126"/>
      <c r="F4" s="126"/>
      <c r="G4" s="126"/>
      <c r="H4" s="126"/>
      <c r="I4" s="126"/>
      <c r="J4" s="126"/>
    </row>
    <row r="6" spans="1:10" ht="12.75" customHeight="1" x14ac:dyDescent="0.3">
      <c r="A6" s="43" t="s">
        <v>155</v>
      </c>
      <c r="B6" s="42" t="s">
        <v>203</v>
      </c>
      <c r="C6" s="126"/>
      <c r="D6" s="126"/>
      <c r="E6" s="126"/>
      <c r="F6" s="126"/>
      <c r="G6" s="126"/>
      <c r="H6" s="126"/>
      <c r="I6" s="126"/>
      <c r="J6" s="126"/>
    </row>
    <row r="8" spans="1:10" ht="12.75" customHeight="1" x14ac:dyDescent="0.3">
      <c r="A8" s="43" t="s">
        <v>165</v>
      </c>
      <c r="B8" s="42" t="s">
        <v>204</v>
      </c>
      <c r="C8" s="126"/>
      <c r="D8" s="126"/>
      <c r="E8" s="126"/>
      <c r="F8" s="126"/>
      <c r="G8" s="126"/>
      <c r="H8" s="126"/>
      <c r="I8" s="126"/>
      <c r="J8" s="126"/>
    </row>
    <row r="10" spans="1:10" ht="12.75" customHeight="1" x14ac:dyDescent="0.3">
      <c r="A10" s="43" t="s">
        <v>167</v>
      </c>
      <c r="B10" s="42" t="s">
        <v>205</v>
      </c>
      <c r="C10" s="127"/>
      <c r="D10" s="127"/>
      <c r="E10" s="127"/>
      <c r="F10" s="127"/>
      <c r="G10" s="127"/>
      <c r="H10" s="127"/>
      <c r="I10" s="127"/>
      <c r="J10" s="127"/>
    </row>
    <row r="12" spans="1:10" ht="12.75" customHeight="1" x14ac:dyDescent="0.3">
      <c r="A12" s="43" t="s">
        <v>157</v>
      </c>
      <c r="B12" s="42" t="s">
        <v>206</v>
      </c>
      <c r="C12" s="126"/>
      <c r="D12" s="126"/>
      <c r="E12" s="126"/>
      <c r="F12" s="126"/>
      <c r="G12" s="126"/>
      <c r="H12" s="126"/>
      <c r="I12" s="126"/>
      <c r="J12" s="126"/>
    </row>
    <row r="14" spans="1:10" ht="12.75" customHeight="1" x14ac:dyDescent="0.3">
      <c r="A14" s="43" t="s">
        <v>169</v>
      </c>
      <c r="B14" s="42" t="s">
        <v>207</v>
      </c>
      <c r="C14" s="126"/>
      <c r="D14" s="126"/>
      <c r="E14" s="126"/>
      <c r="F14" s="126"/>
      <c r="G14" s="126"/>
      <c r="H14" s="126"/>
      <c r="I14" s="126"/>
      <c r="J14" s="126"/>
    </row>
    <row r="16" spans="1:10" ht="12.75" customHeight="1" x14ac:dyDescent="0.3">
      <c r="A16" s="43" t="s">
        <v>171</v>
      </c>
      <c r="B16" s="42" t="s">
        <v>208</v>
      </c>
      <c r="C16" s="126"/>
      <c r="D16" s="126"/>
      <c r="E16" s="126"/>
      <c r="F16" s="126"/>
      <c r="G16" s="126"/>
      <c r="H16" s="126"/>
      <c r="I16" s="126"/>
      <c r="J16" s="126"/>
    </row>
    <row r="18" spans="1:10" ht="12.75" customHeight="1" x14ac:dyDescent="0.3">
      <c r="A18" s="43" t="s">
        <v>173</v>
      </c>
      <c r="B18" s="42" t="s">
        <v>209</v>
      </c>
      <c r="C18" s="128"/>
      <c r="D18" s="128"/>
      <c r="E18" s="128"/>
      <c r="F18" s="128"/>
      <c r="G18" s="128"/>
      <c r="H18" s="128"/>
      <c r="I18" s="128"/>
      <c r="J18" s="128"/>
    </row>
    <row r="20" spans="1:10" ht="12.75" customHeight="1" x14ac:dyDescent="0.3">
      <c r="A20" s="43" t="s">
        <v>210</v>
      </c>
      <c r="B20" s="42" t="s">
        <v>211</v>
      </c>
      <c r="C20" s="128"/>
      <c r="D20" s="128"/>
      <c r="E20" s="128"/>
      <c r="F20" s="128"/>
      <c r="G20" s="128"/>
      <c r="H20" s="128"/>
      <c r="I20" s="128"/>
      <c r="J20" s="128"/>
    </row>
    <row r="22" spans="1:10" ht="12.75" customHeight="1" x14ac:dyDescent="0.3">
      <c r="A22" s="43" t="s">
        <v>159</v>
      </c>
      <c r="B22" s="42" t="s">
        <v>212</v>
      </c>
      <c r="C22" s="128"/>
      <c r="D22" s="128"/>
      <c r="E22" s="128"/>
      <c r="F22" s="128"/>
      <c r="G22" s="128"/>
      <c r="H22" s="128"/>
      <c r="I22" s="128"/>
      <c r="J22" s="128"/>
    </row>
    <row r="24" spans="1:10" ht="12.75" customHeight="1" x14ac:dyDescent="0.3">
      <c r="A24" s="43" t="s">
        <v>161</v>
      </c>
      <c r="B24" s="42" t="s">
        <v>213</v>
      </c>
      <c r="C24" s="126"/>
      <c r="D24" s="126"/>
      <c r="E24" s="126"/>
      <c r="F24" s="126"/>
      <c r="G24" s="126"/>
      <c r="H24" s="126"/>
      <c r="I24" s="126"/>
      <c r="J24" s="126"/>
    </row>
    <row r="28" spans="1:10" ht="60" customHeight="1" x14ac:dyDescent="0.3">
      <c r="A28" s="43" t="s">
        <v>163</v>
      </c>
      <c r="B28" s="42" t="s">
        <v>214</v>
      </c>
      <c r="C28" s="126"/>
      <c r="D28" s="126"/>
      <c r="E28" s="126"/>
      <c r="F28" s="126"/>
      <c r="G28" s="126"/>
      <c r="H28" s="126"/>
      <c r="I28" s="126"/>
      <c r="J28" s="126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29" t="s">
        <v>215</v>
      </c>
      <c r="C2" s="129"/>
      <c r="D2" s="129"/>
      <c r="E2" s="129"/>
      <c r="F2" s="129"/>
    </row>
    <row r="4" spans="2:6" ht="12.75" customHeight="1" x14ac:dyDescent="0.3">
      <c r="B4" s="49" t="s">
        <v>216</v>
      </c>
      <c r="C4" s="49" t="s">
        <v>217</v>
      </c>
      <c r="D4" s="49" t="s">
        <v>218</v>
      </c>
      <c r="E4" s="49" t="s">
        <v>219</v>
      </c>
      <c r="F4" s="49" t="s">
        <v>220</v>
      </c>
    </row>
    <row r="6" spans="2:6" ht="12.75" customHeight="1" x14ac:dyDescent="0.3">
      <c r="B6" s="50"/>
      <c r="C6" s="51"/>
      <c r="D6" s="52"/>
      <c r="E6" s="53"/>
      <c r="F6" s="54" t="str">
        <f>IF(AND(E6= "",D6= ""), "", ROUND(ROUND(E6, 2) * ROUND(D6, 3), 2))</f>
        <v/>
      </c>
    </row>
    <row r="8" spans="2:6" ht="12.75" customHeight="1" x14ac:dyDescent="0.3">
      <c r="B8" s="50"/>
      <c r="C8" s="51"/>
      <c r="D8" s="52"/>
      <c r="E8" s="53"/>
      <c r="F8" s="54" t="str">
        <f>IF(AND(E8= "",D8= ""), "", ROUND(ROUND(E8, 2) * ROUND(D8, 3), 2))</f>
        <v/>
      </c>
    </row>
    <row r="10" spans="2:6" ht="12.75" customHeight="1" x14ac:dyDescent="0.3">
      <c r="B10" s="50"/>
      <c r="C10" s="51"/>
      <c r="D10" s="52"/>
      <c r="E10" s="53"/>
      <c r="F10" s="54" t="str">
        <f>IF(AND(E10= "",D10= ""), "", ROUND(ROUND(E10, 2) * ROUND(D10, 3), 2))</f>
        <v/>
      </c>
    </row>
    <row r="12" spans="2:6" ht="12.75" customHeight="1" x14ac:dyDescent="0.3">
      <c r="B12" s="50"/>
      <c r="C12" s="51"/>
      <c r="D12" s="52"/>
      <c r="E12" s="53"/>
      <c r="F12" s="54" t="str">
        <f>IF(AND(E12= "",D12= ""), "", ROUND(ROUND(E12, 2) * ROUND(D12, 3), 2))</f>
        <v/>
      </c>
    </row>
    <row r="14" spans="2:6" ht="12.75" customHeight="1" x14ac:dyDescent="0.3">
      <c r="B14" s="50"/>
      <c r="C14" s="51"/>
      <c r="D14" s="52"/>
      <c r="E14" s="53"/>
      <c r="F14" s="54" t="str">
        <f>IF(AND(E14= "",D14= ""), "", ROUND(ROUND(E14, 2) * ROUND(D14, 3), 2))</f>
        <v/>
      </c>
    </row>
    <row r="16" spans="2:6" ht="12.75" customHeight="1" x14ac:dyDescent="0.3">
      <c r="B16" s="50"/>
      <c r="C16" s="51"/>
      <c r="D16" s="52"/>
      <c r="E16" s="53"/>
      <c r="F16" s="54" t="str">
        <f>IF(AND(E16= "",D16= ""), "", ROUND(ROUND(E16, 2) * ROUND(D16, 3), 2))</f>
        <v/>
      </c>
    </row>
    <row r="18" spans="2:6" ht="12.75" customHeight="1" x14ac:dyDescent="0.3">
      <c r="B18" s="50"/>
      <c r="C18" s="51"/>
      <c r="D18" s="52"/>
      <c r="E18" s="53"/>
      <c r="F18" s="54" t="str">
        <f>IF(AND(E18= "",D18= ""), "", ROUND(ROUND(E18, 2) * ROUND(D18, 3), 2))</f>
        <v/>
      </c>
    </row>
    <row r="20" spans="2:6" ht="12.75" customHeight="1" x14ac:dyDescent="0.3">
      <c r="B20" s="50"/>
      <c r="C20" s="51"/>
      <c r="D20" s="52"/>
      <c r="E20" s="53"/>
      <c r="F20" s="54" t="str">
        <f>IF(AND(E20= "",D20= ""), "", ROUND(ROUND(E20, 2) * ROUND(D20, 3), 2))</f>
        <v/>
      </c>
    </row>
    <row r="22" spans="2:6" ht="12.75" customHeight="1" x14ac:dyDescent="0.3">
      <c r="B22" s="50"/>
      <c r="C22" s="51"/>
      <c r="D22" s="52"/>
      <c r="E22" s="53"/>
      <c r="F22" s="54" t="str">
        <f>IF(AND(E22= "",D22= ""), "", ROUND(ROUND(E22, 2) * ROUND(D22, 3), 2))</f>
        <v/>
      </c>
    </row>
    <row r="24" spans="2:6" ht="12.75" customHeight="1" x14ac:dyDescent="0.3">
      <c r="B24" s="50"/>
      <c r="C24" s="51"/>
      <c r="D24" s="52"/>
      <c r="E24" s="53"/>
      <c r="F24" s="54" t="str">
        <f>IF(AND(E24= "",D24= ""), "", ROUND(ROUND(E24, 2) * ROUND(D24, 3), 2))</f>
        <v/>
      </c>
    </row>
    <row r="26" spans="2:6" ht="12.75" customHeight="1" x14ac:dyDescent="0.3">
      <c r="B26" s="50"/>
      <c r="C26" s="51"/>
      <c r="D26" s="52"/>
      <c r="E26" s="53"/>
      <c r="F26" s="54" t="str">
        <f>IF(AND(E26= "",D26= ""), "", ROUND(ROUND(E26, 2) * ROUND(D26, 3), 2))</f>
        <v/>
      </c>
    </row>
    <row r="28" spans="2:6" ht="12.75" customHeight="1" x14ac:dyDescent="0.3">
      <c r="B28" s="50"/>
      <c r="C28" s="51"/>
      <c r="D28" s="52"/>
      <c r="E28" s="53"/>
      <c r="F28" s="54" t="str">
        <f>IF(AND(E28= "",D28= ""), "", ROUND(ROUND(E28, 2) * ROUND(D28, 3), 2))</f>
        <v/>
      </c>
    </row>
    <row r="30" spans="2:6" ht="12.75" customHeight="1" x14ac:dyDescent="0.3">
      <c r="B30" s="50"/>
      <c r="C30" s="51"/>
      <c r="D30" s="52"/>
      <c r="E30" s="53"/>
      <c r="F30" s="54" t="str">
        <f>IF(AND(E30= "",D30= ""), "", ROUND(ROUND(E30, 2) * ROUND(D30, 3), 2))</f>
        <v/>
      </c>
    </row>
    <row r="32" spans="2:6" ht="12.75" customHeight="1" x14ac:dyDescent="0.3">
      <c r="B32" s="50"/>
      <c r="C32" s="51"/>
      <c r="D32" s="52"/>
      <c r="E32" s="53"/>
      <c r="F32" s="54" t="str">
        <f>IF(AND(E32= "",D32= ""), "", ROUND(ROUND(E32, 2) * ROUND(D32, 3), 2))</f>
        <v/>
      </c>
    </row>
    <row r="34" spans="2:6" ht="12.75" customHeight="1" x14ac:dyDescent="0.3">
      <c r="B34" s="50"/>
      <c r="C34" s="51"/>
      <c r="D34" s="52"/>
      <c r="E34" s="53"/>
      <c r="F34" s="54" t="str">
        <f>IF(AND(E34= "",D34= ""), "", ROUND(ROUND(E34, 2) * ROUND(D34, 3), 2))</f>
        <v/>
      </c>
    </row>
    <row r="36" spans="2:6" ht="12.75" customHeight="1" x14ac:dyDescent="0.3">
      <c r="B36" s="50"/>
      <c r="C36" s="51"/>
      <c r="D36" s="52"/>
      <c r="E36" s="53"/>
      <c r="F36" s="54" t="str">
        <f>IF(AND(E36= "",D36= ""), "", ROUND(ROUND(E36, 2) * ROUND(D36, 3), 2))</f>
        <v/>
      </c>
    </row>
    <row r="38" spans="2:6" ht="12.75" customHeight="1" x14ac:dyDescent="0.3">
      <c r="B38" s="50"/>
      <c r="C38" s="51"/>
      <c r="D38" s="52"/>
      <c r="E38" s="53"/>
      <c r="F38" s="54" t="str">
        <f>IF(AND(E38= "",D38= ""), "", ROUND(ROUND(E38, 2) * ROUND(D38, 3), 2))</f>
        <v/>
      </c>
    </row>
    <row r="40" spans="2:6" ht="12.75" customHeight="1" x14ac:dyDescent="0.3">
      <c r="B40" s="50"/>
      <c r="C40" s="51"/>
      <c r="D40" s="52"/>
      <c r="E40" s="53"/>
      <c r="F40" s="54" t="str">
        <f>IF(AND(E40= "",D40= ""), "", ROUND(ROUND(E40, 2) * ROUND(D40, 3), 2))</f>
        <v/>
      </c>
    </row>
    <row r="42" spans="2:6" ht="12.75" customHeight="1" x14ac:dyDescent="0.3">
      <c r="B42" s="50"/>
      <c r="C42" s="51"/>
      <c r="D42" s="52"/>
      <c r="E42" s="53"/>
      <c r="F42" s="54" t="str">
        <f>IF(AND(E42= "",D42= ""), "", ROUND(ROUND(E42, 2) * ROUND(D42, 3), 2))</f>
        <v/>
      </c>
    </row>
    <row r="44" spans="2:6" ht="12.75" customHeight="1" x14ac:dyDescent="0.3">
      <c r="B44" s="50"/>
      <c r="C44" s="51"/>
      <c r="D44" s="52"/>
      <c r="E44" s="53"/>
      <c r="F44" s="54" t="str">
        <f>IF(AND(E44= "",D44= ""), "", ROUND(ROUND(E44, 2) * ROUND(D44, 3), 2))</f>
        <v/>
      </c>
    </row>
    <row r="46" spans="2:6" ht="12.75" customHeight="1" x14ac:dyDescent="0.3">
      <c r="B46" s="50"/>
      <c r="C46" s="51"/>
      <c r="D46" s="52"/>
      <c r="E46" s="53"/>
      <c r="F46" s="54" t="str">
        <f>IF(AND(E46= "",D46= ""), "", ROUND(ROUND(E46, 2) * ROUND(D46, 3), 2))</f>
        <v/>
      </c>
    </row>
    <row r="48" spans="2:6" ht="12.75" customHeight="1" x14ac:dyDescent="0.3">
      <c r="B48" s="50"/>
      <c r="C48" s="51"/>
      <c r="D48" s="52"/>
      <c r="E48" s="53"/>
      <c r="F48" s="54" t="str">
        <f>IF(AND(E48= "",D48= ""), "", ROUND(ROUND(E48, 2) * ROUND(D48, 3), 2))</f>
        <v/>
      </c>
    </row>
    <row r="50" spans="2:6" ht="12.75" customHeight="1" x14ac:dyDescent="0.3">
      <c r="B50" s="50"/>
      <c r="C50" s="51"/>
      <c r="D50" s="52"/>
      <c r="E50" s="53"/>
      <c r="F50" s="54" t="str">
        <f>IF(AND(E50= "",D50= ""), "", ROUND(ROUND(E50, 2) * ROUND(D50, 3), 2))</f>
        <v/>
      </c>
    </row>
    <row r="52" spans="2:6" ht="12.75" customHeight="1" x14ac:dyDescent="0.3">
      <c r="B52" s="50"/>
      <c r="C52" s="51"/>
      <c r="D52" s="52"/>
      <c r="E52" s="53"/>
      <c r="F52" s="54" t="str">
        <f>IF(AND(E52= "",D52= ""), "", ROUND(ROUND(E52, 2) * ROUND(D52, 3), 2))</f>
        <v/>
      </c>
    </row>
    <row r="54" spans="2:6" ht="12.75" customHeight="1" x14ac:dyDescent="0.3">
      <c r="B54" s="50"/>
      <c r="C54" s="51"/>
      <c r="D54" s="52"/>
      <c r="E54" s="53"/>
      <c r="F54" s="54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Sid-Ahmed BOUAZZA</dc:creator>
  <cp:lastModifiedBy>Sid-Ahmed BOUAZZA</cp:lastModifiedBy>
  <dcterms:created xsi:type="dcterms:W3CDTF">2025-04-26T05:07:54Z</dcterms:created>
  <dcterms:modified xsi:type="dcterms:W3CDTF">2025-04-26T05:15:51Z</dcterms:modified>
</cp:coreProperties>
</file>